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05" windowWidth="15135" windowHeight="6720" activeTab="0"/>
  </bookViews>
  <sheets>
    <sheet name="школа28" sheetId="1" r:id="rId1"/>
    <sheet name="346" sheetId="2" r:id="rId2"/>
    <sheet name="349" sheetId="3" r:id="rId3"/>
  </sheets>
  <definedNames>
    <definedName name="_xlnm.Print_Area" localSheetId="1">'346'!$A$1:$H$72</definedName>
    <definedName name="_xlnm.Print_Area" localSheetId="0">'школа28'!$A$1:$H$69</definedName>
  </definedNames>
  <calcPr fullCalcOnLoad="1"/>
</workbook>
</file>

<file path=xl/sharedStrings.xml><?xml version="1.0" encoding="utf-8"?>
<sst xmlns="http://schemas.openxmlformats.org/spreadsheetml/2006/main" count="250" uniqueCount="156">
  <si>
    <t>Изменения
 +/-</t>
  </si>
  <si>
    <t>Наименование статей</t>
  </si>
  <si>
    <t>по   МБОУ "Основная общеобразовательная школа №28"</t>
  </si>
  <si>
    <r>
      <t>Первоначальная расшифровка</t>
    </r>
    <r>
      <rPr>
        <b/>
        <i/>
        <sz val="12"/>
        <rFont val="Times New Roman"/>
        <family val="1"/>
      </rPr>
      <t xml:space="preserve">  статей плана ФХД </t>
    </r>
  </si>
  <si>
    <t>Статья 226</t>
  </si>
  <si>
    <t>Прочие работы, услуги</t>
  </si>
  <si>
    <t>Итого по статье 226</t>
  </si>
  <si>
    <t>О.В. Шинкоренко</t>
  </si>
  <si>
    <t>Экономист</t>
  </si>
  <si>
    <t xml:space="preserve">Уточнения  к плану ФХД  на 2020 г. </t>
  </si>
  <si>
    <t>Предусмотрено по плану ФХД на 2020 г.</t>
  </si>
  <si>
    <t>Ожидаемые расходы на 2020 г.</t>
  </si>
  <si>
    <t>ИТОГО</t>
  </si>
  <si>
    <t>244 226 71002</t>
  </si>
  <si>
    <t>Статья 346</t>
  </si>
  <si>
    <t>Увеличение стоимости прочих оборотных запасов (материалов)</t>
  </si>
  <si>
    <t>Уточненное приложение № 16 прилагается</t>
  </si>
  <si>
    <t xml:space="preserve">Итого по статье 346  </t>
  </si>
  <si>
    <t>Вневедомственная охрана (Договор № 829 от 23.01.2020 г.)</t>
  </si>
  <si>
    <t>Производственный контроль (Договор № 148 от 23.01.2020 г.)</t>
  </si>
  <si>
    <t>Оплата анализов сотрудников (Договор № 160 от 23.01.2020 г.)</t>
  </si>
  <si>
    <t>Оплата анализов детей (Договор № 588 от 29.01.2020 г.)</t>
  </si>
  <si>
    <t>Медицинский осмотр сотрудников (Дог.№64/20 от 18.02.2020)</t>
  </si>
  <si>
    <t>Обучение по 44-ФЗ (Дог.№13.03 от 13.03.2020)</t>
  </si>
  <si>
    <t>Обучение ответственного по электроустановкам (Г1) Дог.№20-17 от 30.01.2020</t>
  </si>
  <si>
    <t xml:space="preserve">Обучение ответственного по пожарной безопасности </t>
  </si>
  <si>
    <t>Обучение ответственного по теплосети (Г2) (Договор № 20-17 от 30.01.2020 г.)</t>
  </si>
  <si>
    <t>Обучение по охране труда и технике безопасности</t>
  </si>
  <si>
    <t>Проект сметной документации (Дог.№5/20-П от 29.01.2020)</t>
  </si>
  <si>
    <t>Сан.гигиеническое обучение</t>
  </si>
  <si>
    <t>Гигиеническая аттестация сотрудников</t>
  </si>
  <si>
    <t>Приложение № 16</t>
  </si>
  <si>
    <t>к Порядку составления ПФХ на 2020 год и плановый период 2021-2022 годов</t>
  </si>
  <si>
    <t>№
п/п</t>
  </si>
  <si>
    <t>Наименование
показателя</t>
  </si>
  <si>
    <t>Номер раздела и порядковый номер в соостветствии с перечнем технических средств, учебно-наглядных, печатных и медиа пособий, учебно-лабораторного и учебно-практического оборудования, мебели, расходных материалов и материалов для хозяйственных нужд, приобретаемых за счет субвенций из областного бюджета для реализации основных общеобразовательных программ в муниципальных общеобразовательных учреждениях</t>
  </si>
  <si>
    <t>Код
дополн.
Классиф.</t>
  </si>
  <si>
    <t>Единица
измере-ния</t>
  </si>
  <si>
    <t>Кол-во</t>
  </si>
  <si>
    <t xml:space="preserve">Цена  
(руб.)
</t>
  </si>
  <si>
    <r>
      <t xml:space="preserve">Сумма 
(руб.)
</t>
    </r>
    <r>
      <rPr>
        <sz val="10"/>
        <rFont val="Times New Roman"/>
        <family val="1"/>
      </rPr>
      <t>гр.5*гр.6</t>
    </r>
    <r>
      <rPr>
        <sz val="12"/>
        <rFont val="Times New Roman"/>
        <family val="1"/>
      </rPr>
      <t xml:space="preserve">
</t>
    </r>
  </si>
  <si>
    <t>шт.</t>
  </si>
  <si>
    <t>*При планировании расходов на детей-инвалидов документально подтверждать наличие в списочном составе учреждения  детей-инвалидов (справки ВТЭК, приказ о зачислении ребенка-инвалида, заверенная выписка из списочного состава).</t>
  </si>
  <si>
    <t>руководитель учреждения</t>
  </si>
  <si>
    <t>(подпись)</t>
  </si>
  <si>
    <t>(расшифровка подписи)</t>
  </si>
  <si>
    <t>исполнитель</t>
  </si>
  <si>
    <t>Е. Ю. Храмцова</t>
  </si>
  <si>
    <t>244 346 71002</t>
  </si>
  <si>
    <t>лист5</t>
  </si>
  <si>
    <t>Канцелярские товары всего, в том числе:</t>
  </si>
  <si>
    <t>Бумага А 4 «Снегурочка»</t>
  </si>
  <si>
    <t>Файлы А4</t>
  </si>
  <si>
    <t>Степлер № 10</t>
  </si>
  <si>
    <t>Закладки с липкими краями</t>
  </si>
  <si>
    <t>Гуашь</t>
  </si>
  <si>
    <t>Скобы для степлера № 10</t>
  </si>
  <si>
    <t>Бумага А4 Цветная</t>
  </si>
  <si>
    <t>уп.</t>
  </si>
  <si>
    <t>Скобы для степлера № 24</t>
  </si>
  <si>
    <t>Лицевые счета</t>
  </si>
  <si>
    <t>Табеля рабочего времени</t>
  </si>
  <si>
    <t>Хоз. Товары всего, в том числе:</t>
  </si>
  <si>
    <t>Полотенца вискоза 25х40 см</t>
  </si>
  <si>
    <t>Таблетки к посудомоечной  машине</t>
  </si>
  <si>
    <t>пачек</t>
  </si>
  <si>
    <t>Порошок стиральный</t>
  </si>
  <si>
    <t>Чистящее средство для унитазов</t>
  </si>
  <si>
    <t>Тряпкодержатель</t>
  </si>
  <si>
    <t>Ковш плассмасовый</t>
  </si>
  <si>
    <t>Салфетки для пола</t>
  </si>
  <si>
    <t>Салфетки для уборки</t>
  </si>
  <si>
    <t>Мыло жидкое</t>
  </si>
  <si>
    <t>Полотенце бумажное</t>
  </si>
  <si>
    <t>упаковок</t>
  </si>
  <si>
    <t>Ведро оцинкованное</t>
  </si>
  <si>
    <t>Таблетки для унитаза</t>
  </si>
  <si>
    <t>Блок ТЭН</t>
  </si>
  <si>
    <t>Средство  для мытья посуды</t>
  </si>
  <si>
    <t>Мешки для мусора  240 литров</t>
  </si>
  <si>
    <t>Туалетная бумага по 4 шт</t>
  </si>
  <si>
    <t>Мешки для мусора 30 литров</t>
  </si>
  <si>
    <t>Мешки для мусора  120 литров</t>
  </si>
  <si>
    <t>Керамическая чашка детская 200мл</t>
  </si>
  <si>
    <t>Гель для засоров</t>
  </si>
  <si>
    <t>Губка для мытья посуды</t>
  </si>
  <si>
    <t>Сандор 1л</t>
  </si>
  <si>
    <t>Светильник</t>
  </si>
  <si>
    <t>Лампа светодиодная 18W</t>
  </si>
  <si>
    <t>Леска для эл.косы</t>
  </si>
  <si>
    <t>Уточненное приложение по статье 346 "Увеличение стоимости прочих оборотных запасов (материалов)".</t>
  </si>
  <si>
    <r>
      <rPr>
        <b/>
        <i/>
        <sz val="12"/>
        <color indexed="12"/>
        <rFont val="Times New Roman"/>
        <family val="1"/>
      </rPr>
      <t>Уточненная расшифровка</t>
    </r>
    <r>
      <rPr>
        <b/>
        <i/>
        <sz val="12"/>
        <rFont val="Times New Roman"/>
        <family val="1"/>
      </rPr>
      <t xml:space="preserve"> статей плана ФХД</t>
    </r>
  </si>
  <si>
    <t>Статья 221</t>
  </si>
  <si>
    <t>Услуги связи</t>
  </si>
  <si>
    <t>Муниципальный контракт №06267 от 28.01.19</t>
  </si>
  <si>
    <t>244 221 71002</t>
  </si>
  <si>
    <t>Итого потребность:</t>
  </si>
  <si>
    <t>Итого по статье 221</t>
  </si>
  <si>
    <t>Предусмотрено по плану ФХД на 2020 год</t>
  </si>
  <si>
    <t>Услуги связи 482,40 руб*7 мес.=</t>
  </si>
  <si>
    <t>Ожидаемые расходы с 01.06.2020 по 31.12.2020</t>
  </si>
  <si>
    <t>Услуги по предоставлению радиотелефонной связи (Дог№490212 от 06.04.2020, Дог.№490070 от 06.04.2020г.)</t>
  </si>
  <si>
    <t>интернет школьнику 18 шт.*500 руб.* 2 мес.=</t>
  </si>
  <si>
    <t>интернет в школу 2 шт.*2000 руб.* 2 мес.=</t>
  </si>
  <si>
    <t>Фактические расходы с 01.01.2020 по 31.05.2020</t>
  </si>
  <si>
    <t>устройство модем и роутер с услугой по инсталляции</t>
  </si>
  <si>
    <t>Лицензия на сайт</t>
  </si>
  <si>
    <t>Лицензия на сайт (Дог.№6628009006/20 от 09.04.2020г.)</t>
  </si>
  <si>
    <t>Статья 349</t>
  </si>
  <si>
    <t>244 349 71002</t>
  </si>
  <si>
    <t>Увеличение стоимости прочих материальных запасов однократного применения</t>
  </si>
  <si>
    <t xml:space="preserve">Обучение по 44-ФЗ </t>
  </si>
  <si>
    <t>антисептик</t>
  </si>
  <si>
    <t>Аттестаты (3 шт.*567 рублей)</t>
  </si>
  <si>
    <t>244 226 81004</t>
  </si>
  <si>
    <t>Фактические расходы с 01.01.20 г.- 31.05.20 г.</t>
  </si>
  <si>
    <t>Ожидаемые расходы с 01.09.20 г. - 31.12.20 г.</t>
  </si>
  <si>
    <t xml:space="preserve">Итого по статье 349  </t>
  </si>
  <si>
    <t>Итого:</t>
  </si>
  <si>
    <t>1-4 кл (ОВЗ) - 2 чел*81дн*183,67 руб=</t>
  </si>
  <si>
    <t>5-9 кл - 15 чел*81 дн*76,53 руб=</t>
  </si>
  <si>
    <t>321 262 81004</t>
  </si>
  <si>
    <t>Статья 262</t>
  </si>
  <si>
    <t>Пособие по социальной помощи населению в денежной форме</t>
  </si>
  <si>
    <t xml:space="preserve">Итого по статье 262  </t>
  </si>
  <si>
    <t>Оплата анализов сотрудников (Норо-вирус, рото-вирус)</t>
  </si>
  <si>
    <t>Набор атомов</t>
  </si>
  <si>
    <t>Набор №22ВС</t>
  </si>
  <si>
    <t>Комплект ложек фарфоровых</t>
  </si>
  <si>
    <t>Комплект стаканов химических 15шт</t>
  </si>
  <si>
    <t>Ложка для сжигания веществ</t>
  </si>
  <si>
    <t>Пластина для капельного анализа</t>
  </si>
  <si>
    <t>Сетка латунная распылительная</t>
  </si>
  <si>
    <t>Спиртовка лабораторная</t>
  </si>
  <si>
    <t>Портреты химиков 16 шт</t>
  </si>
  <si>
    <t>Таблица формат А0</t>
  </si>
  <si>
    <t>1-4 кл - 15 чел*81дн*76,53 руб=</t>
  </si>
  <si>
    <t>лист6</t>
  </si>
  <si>
    <t>Поздравительные открытки, почетные рамоты, благодарственые письма, проибретене бланков строгой отчетности.</t>
  </si>
  <si>
    <t>Т. В. Уралова</t>
  </si>
  <si>
    <t>Уточненное приложение по статье 349 "Увеличение стоимости прочих материальных запасов однократного применения".</t>
  </si>
  <si>
    <t>Аттестаты</t>
  </si>
  <si>
    <t>Статья 228</t>
  </si>
  <si>
    <t>Услуги, работы для целей капитальных вложений</t>
  </si>
  <si>
    <t>244 228 71006</t>
  </si>
  <si>
    <t>Монтаж системы контроля управления доступом для организации пропускной системы (копия заключения и сметы прилагается)</t>
  </si>
  <si>
    <t xml:space="preserve">Итого по статье 228  </t>
  </si>
  <si>
    <t>Монтаж пожарной сигнализации</t>
  </si>
  <si>
    <t>Монтаж пожарной сигнализации (копия сметы прилагается)</t>
  </si>
  <si>
    <t>1-4 кл. ОВЗ  72 ч/дн*183,67 руб.=</t>
  </si>
  <si>
    <t>1-4 кл. 412 ч/дн*76,53 руб.=</t>
  </si>
  <si>
    <t>5-9 кл. 466 ч/дн*88,00 руб.=</t>
  </si>
  <si>
    <t>Фактические расходы с 01.04.2020 - 31.05.2020 гг.</t>
  </si>
  <si>
    <t>Ожидаемые расходы с 01.09.2020 - 31.12.2020 гг.</t>
  </si>
  <si>
    <t>1- 4 кл. ОВЗ 160 ч/дн*118,00 руб.=</t>
  </si>
  <si>
    <t xml:space="preserve">Монтаж системы контроля управления доступом для организации пропускной системы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</si>
</sst>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0_ ;\-#,##0.00\ "/>
    <numFmt numFmtId="175" formatCode="[$-FC19]d\ mmmm\ yyyy\ &quot;г.&quot;"/>
    <numFmt numFmtId="176" formatCode="#,##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#,##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3" fillId="0" borderId="0" xfId="52">
      <alignment/>
      <protection/>
    </xf>
    <xf numFmtId="2" fontId="3" fillId="0" borderId="0" xfId="52" applyNumberFormat="1">
      <alignment/>
      <protection/>
    </xf>
    <xf numFmtId="4" fontId="3" fillId="0" borderId="0" xfId="52" applyNumberFormat="1">
      <alignment/>
      <protection/>
    </xf>
    <xf numFmtId="0" fontId="4" fillId="33" borderId="0" xfId="52" applyFont="1" applyFill="1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>
      <alignment/>
      <protection/>
    </xf>
    <xf numFmtId="4" fontId="4" fillId="0" borderId="12" xfId="52" applyNumberFormat="1" applyFont="1" applyBorder="1">
      <alignment/>
      <protection/>
    </xf>
    <xf numFmtId="0" fontId="5" fillId="0" borderId="10" xfId="52" applyFont="1" applyBorder="1" applyAlignment="1">
      <alignment horizontal="left"/>
      <protection/>
    </xf>
    <xf numFmtId="4" fontId="4" fillId="0" borderId="12" xfId="52" applyNumberFormat="1" applyFont="1" applyBorder="1" applyAlignment="1">
      <alignment horizontal="right"/>
      <protection/>
    </xf>
    <xf numFmtId="0" fontId="4" fillId="0" borderId="12" xfId="52" applyFont="1" applyBorder="1" applyAlignment="1">
      <alignment horizontal="right"/>
      <protection/>
    </xf>
    <xf numFmtId="0" fontId="5" fillId="0" borderId="12" xfId="52" applyFont="1" applyBorder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 vertical="center"/>
      <protection/>
    </xf>
    <xf numFmtId="4" fontId="4" fillId="0" borderId="13" xfId="52" applyNumberFormat="1" applyFont="1" applyBorder="1">
      <alignment/>
      <protection/>
    </xf>
    <xf numFmtId="0" fontId="5" fillId="0" borderId="14" xfId="52" applyFont="1" applyBorder="1">
      <alignment/>
      <protection/>
    </xf>
    <xf numFmtId="4" fontId="5" fillId="0" borderId="15" xfId="52" applyNumberFormat="1" applyFont="1" applyBorder="1">
      <alignment/>
      <protection/>
    </xf>
    <xf numFmtId="4" fontId="4" fillId="0" borderId="16" xfId="52" applyNumberFormat="1" applyFont="1" applyBorder="1">
      <alignment/>
      <protection/>
    </xf>
    <xf numFmtId="2" fontId="5" fillId="0" borderId="11" xfId="52" applyNumberFormat="1" applyFont="1" applyBorder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7" xfId="52" applyFont="1" applyBorder="1" applyAlignment="1">
      <alignment horizontal="left"/>
      <protection/>
    </xf>
    <xf numFmtId="4" fontId="5" fillId="0" borderId="18" xfId="52" applyNumberFormat="1" applyFont="1" applyBorder="1" applyAlignment="1">
      <alignment horizontal="left"/>
      <protection/>
    </xf>
    <xf numFmtId="4" fontId="5" fillId="0" borderId="13" xfId="52" applyNumberFormat="1" applyFont="1" applyBorder="1" applyAlignment="1">
      <alignment horizontal="left"/>
      <protection/>
    </xf>
    <xf numFmtId="4" fontId="4" fillId="0" borderId="13" xfId="52" applyNumberFormat="1" applyFont="1" applyBorder="1" applyAlignment="1">
      <alignment horizontal="right"/>
      <protection/>
    </xf>
    <xf numFmtId="0" fontId="5" fillId="0" borderId="13" xfId="52" applyFont="1" applyBorder="1" applyAlignment="1">
      <alignment horizontal="left" vertical="center"/>
      <protection/>
    </xf>
    <xf numFmtId="0" fontId="8" fillId="0" borderId="13" xfId="52" applyFont="1" applyBorder="1">
      <alignment/>
      <protection/>
    </xf>
    <xf numFmtId="0" fontId="5" fillId="0" borderId="13" xfId="52" applyFont="1" applyBorder="1" applyAlignment="1">
      <alignment horizontal="left"/>
      <protection/>
    </xf>
    <xf numFmtId="0" fontId="5" fillId="0" borderId="18" xfId="52" applyFont="1" applyBorder="1" applyAlignment="1">
      <alignment horizontal="left"/>
      <protection/>
    </xf>
    <xf numFmtId="2" fontId="5" fillId="0" borderId="18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left"/>
      <protection/>
    </xf>
    <xf numFmtId="0" fontId="5" fillId="0" borderId="15" xfId="52" applyFont="1" applyBorder="1" applyAlignment="1">
      <alignment horizontal="left"/>
      <protection/>
    </xf>
    <xf numFmtId="4" fontId="5" fillId="0" borderId="19" xfId="52" applyNumberFormat="1" applyFont="1" applyBorder="1" applyAlignment="1">
      <alignment horizontal="right"/>
      <protection/>
    </xf>
    <xf numFmtId="0" fontId="5" fillId="0" borderId="19" xfId="52" applyFont="1" applyBorder="1" applyAlignment="1">
      <alignment horizontal="left"/>
      <protection/>
    </xf>
    <xf numFmtId="0" fontId="8" fillId="0" borderId="17" xfId="52" applyFont="1" applyBorder="1" applyAlignment="1">
      <alignment horizontal="center" vertical="center"/>
      <protection/>
    </xf>
    <xf numFmtId="0" fontId="5" fillId="0" borderId="17" xfId="52" applyFont="1" applyBorder="1">
      <alignment/>
      <protection/>
    </xf>
    <xf numFmtId="2" fontId="5" fillId="0" borderId="14" xfId="52" applyNumberFormat="1" applyFont="1" applyBorder="1">
      <alignment/>
      <protection/>
    </xf>
    <xf numFmtId="4" fontId="5" fillId="0" borderId="15" xfId="52" applyNumberFormat="1" applyFont="1" applyBorder="1" applyAlignment="1">
      <alignment horizontal="right"/>
      <protection/>
    </xf>
    <xf numFmtId="2" fontId="4" fillId="0" borderId="13" xfId="52" applyNumberFormat="1" applyFont="1" applyBorder="1" applyAlignment="1">
      <alignment horizontal="center"/>
      <protection/>
    </xf>
    <xf numFmtId="2" fontId="4" fillId="0" borderId="12" xfId="52" applyNumberFormat="1" applyFont="1" applyBorder="1" applyAlignment="1">
      <alignment horizontal="right"/>
      <protection/>
    </xf>
    <xf numFmtId="4" fontId="4" fillId="0" borderId="0" xfId="52" applyNumberFormat="1" applyFont="1">
      <alignment/>
      <protection/>
    </xf>
    <xf numFmtId="0" fontId="4" fillId="0" borderId="15" xfId="52" applyFont="1" applyBorder="1">
      <alignment/>
      <protection/>
    </xf>
    <xf numFmtId="2" fontId="4" fillId="0" borderId="0" xfId="52" applyNumberFormat="1" applyFont="1">
      <alignment/>
      <protection/>
    </xf>
    <xf numFmtId="0" fontId="4" fillId="0" borderId="10" xfId="52" applyFont="1" applyBorder="1">
      <alignment/>
      <protection/>
    </xf>
    <xf numFmtId="4" fontId="4" fillId="0" borderId="12" xfId="52" applyNumberFormat="1" applyFont="1" applyFill="1" applyBorder="1">
      <alignment/>
      <protection/>
    </xf>
    <xf numFmtId="0" fontId="4" fillId="0" borderId="17" xfId="52" applyFont="1" applyBorder="1" applyAlignment="1">
      <alignment horizontal="left" vertical="top"/>
      <protection/>
    </xf>
    <xf numFmtId="0" fontId="4" fillId="0" borderId="17" xfId="52" applyFont="1" applyBorder="1" applyAlignment="1">
      <alignment horizontal="left"/>
      <protection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4" fontId="5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5" fillId="0" borderId="23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4" fontId="5" fillId="0" borderId="23" xfId="0" applyNumberFormat="1" applyFont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2" fontId="4" fillId="0" borderId="20" xfId="0" applyNumberFormat="1" applyFont="1" applyBorder="1" applyAlignment="1">
      <alignment vertical="center" wrapText="1"/>
    </xf>
    <xf numFmtId="4" fontId="4" fillId="0" borderId="25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wrapText="1"/>
    </xf>
    <xf numFmtId="4" fontId="4" fillId="0" borderId="20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wrapText="1"/>
    </xf>
    <xf numFmtId="0" fontId="48" fillId="0" borderId="20" xfId="0" applyNumberFormat="1" applyFont="1" applyBorder="1" applyAlignment="1">
      <alignment horizontal="center" wrapText="1"/>
    </xf>
    <xf numFmtId="4" fontId="48" fillId="0" borderId="20" xfId="0" applyNumberFormat="1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9" fillId="0" borderId="20" xfId="0" applyNumberFormat="1" applyFont="1" applyBorder="1" applyAlignment="1">
      <alignment horizontal="center" wrapText="1"/>
    </xf>
    <xf numFmtId="4" fontId="49" fillId="0" borderId="20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wrapText="1"/>
    </xf>
    <xf numFmtId="0" fontId="48" fillId="0" borderId="23" xfId="0" applyNumberFormat="1" applyFont="1" applyBorder="1" applyAlignment="1">
      <alignment horizontal="center" wrapText="1"/>
    </xf>
    <xf numFmtId="4" fontId="48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/>
    </xf>
    <xf numFmtId="0" fontId="48" fillId="0" borderId="22" xfId="0" applyNumberFormat="1" applyFont="1" applyBorder="1" applyAlignment="1">
      <alignment horizontal="center" wrapText="1"/>
    </xf>
    <xf numFmtId="4" fontId="48" fillId="0" borderId="22" xfId="0" applyNumberFormat="1" applyFont="1" applyBorder="1" applyAlignment="1">
      <alignment horizontal="right" wrapText="1"/>
    </xf>
    <xf numFmtId="0" fontId="4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4" fontId="48" fillId="0" borderId="23" xfId="0" applyNumberFormat="1" applyFont="1" applyBorder="1" applyAlignment="1">
      <alignment horizontal="right" wrapText="1"/>
    </xf>
    <xf numFmtId="4" fontId="4" fillId="0" borderId="23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right" vertical="center" wrapText="1"/>
    </xf>
    <xf numFmtId="0" fontId="48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8" fillId="0" borderId="20" xfId="0" applyFont="1" applyBorder="1" applyAlignment="1">
      <alignment horizontal="left" wrapText="1"/>
    </xf>
    <xf numFmtId="4" fontId="48" fillId="0" borderId="20" xfId="0" applyNumberFormat="1" applyFont="1" applyBorder="1" applyAlignment="1">
      <alignment horizontal="right" wrapText="1"/>
    </xf>
    <xf numFmtId="0" fontId="5" fillId="0" borderId="20" xfId="0" applyNumberFormat="1" applyFont="1" applyBorder="1" applyAlignment="1">
      <alignment horizontal="center"/>
    </xf>
    <xf numFmtId="0" fontId="5" fillId="0" borderId="20" xfId="53" applyFont="1" applyBorder="1" applyAlignment="1">
      <alignment horizontal="left" wrapText="1"/>
      <protection/>
    </xf>
    <xf numFmtId="0" fontId="5" fillId="0" borderId="20" xfId="53" applyFont="1" applyBorder="1" applyAlignment="1">
      <alignment horizontal="center"/>
      <protection/>
    </xf>
    <xf numFmtId="4" fontId="5" fillId="0" borderId="19" xfId="59" applyNumberFormat="1" applyFont="1" applyFill="1" applyBorder="1">
      <alignment/>
      <protection/>
    </xf>
    <xf numFmtId="0" fontId="5" fillId="0" borderId="15" xfId="59" applyFont="1" applyFill="1" applyBorder="1">
      <alignment/>
      <protection/>
    </xf>
    <xf numFmtId="0" fontId="4" fillId="0" borderId="17" xfId="52" applyFont="1" applyBorder="1" applyAlignment="1">
      <alignment horizontal="left" vertical="top" wrapText="1"/>
      <protection/>
    </xf>
    <xf numFmtId="0" fontId="4" fillId="0" borderId="13" xfId="52" applyFont="1" applyBorder="1" applyAlignment="1">
      <alignment horizontal="left" vertical="top" wrapText="1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0" fontId="8" fillId="0" borderId="26" xfId="59" applyFont="1" applyFill="1" applyBorder="1" applyAlignment="1">
      <alignment horizontal="center"/>
      <protection/>
    </xf>
    <xf numFmtId="0" fontId="4" fillId="0" borderId="17" xfId="52" applyFont="1" applyBorder="1" applyAlignment="1">
      <alignment horizontal="left" vertical="center" wrapText="1"/>
      <protection/>
    </xf>
    <xf numFmtId="2" fontId="4" fillId="0" borderId="13" xfId="52" applyNumberFormat="1" applyFont="1" applyBorder="1" applyAlignment="1">
      <alignment horizontal="right"/>
      <protection/>
    </xf>
    <xf numFmtId="0" fontId="4" fillId="0" borderId="17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vertical="center" wrapText="1"/>
      <protection/>
    </xf>
    <xf numFmtId="0" fontId="4" fillId="0" borderId="13" xfId="52" applyFont="1" applyBorder="1" applyAlignment="1">
      <alignment horizontal="right"/>
      <protection/>
    </xf>
    <xf numFmtId="4" fontId="4" fillId="0" borderId="13" xfId="52" applyNumberFormat="1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right" vertical="center" wrapText="1"/>
      <protection/>
    </xf>
    <xf numFmtId="4" fontId="4" fillId="0" borderId="13" xfId="52" applyNumberFormat="1" applyFont="1" applyBorder="1" applyAlignment="1">
      <alignment horizontal="right" vertical="center"/>
      <protection/>
    </xf>
    <xf numFmtId="0" fontId="4" fillId="0" borderId="27" xfId="52" applyFont="1" applyBorder="1" applyAlignment="1">
      <alignment horizontal="left"/>
      <protection/>
    </xf>
    <xf numFmtId="0" fontId="4" fillId="0" borderId="27" xfId="52" applyFont="1" applyBorder="1" applyAlignment="1">
      <alignment horizontal="right"/>
      <protection/>
    </xf>
    <xf numFmtId="0" fontId="8" fillId="0" borderId="17" xfId="52" applyFont="1" applyBorder="1" applyAlignment="1">
      <alignment horizontal="left" vertical="center" wrapText="1"/>
      <protection/>
    </xf>
    <xf numFmtId="0" fontId="4" fillId="0" borderId="13" xfId="52" applyFont="1" applyBorder="1">
      <alignment/>
      <protection/>
    </xf>
    <xf numFmtId="2" fontId="5" fillId="0" borderId="26" xfId="52" applyNumberFormat="1" applyFont="1" applyBorder="1" applyAlignment="1">
      <alignment horizontal="center"/>
      <protection/>
    </xf>
    <xf numFmtId="2" fontId="4" fillId="0" borderId="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right"/>
      <protection/>
    </xf>
    <xf numFmtId="2" fontId="5" fillId="0" borderId="17" xfId="52" applyNumberFormat="1" applyFont="1" applyBorder="1">
      <alignment/>
      <protection/>
    </xf>
    <xf numFmtId="4" fontId="5" fillId="0" borderId="13" xfId="52" applyNumberFormat="1" applyFont="1" applyBorder="1">
      <alignment/>
      <protection/>
    </xf>
    <xf numFmtId="0" fontId="4" fillId="0" borderId="27" xfId="52" applyFont="1" applyBorder="1" applyAlignment="1">
      <alignment horizontal="left" vertical="top" wrapText="1"/>
      <protection/>
    </xf>
    <xf numFmtId="0" fontId="4" fillId="0" borderId="16" xfId="52" applyFont="1" applyBorder="1" applyAlignment="1">
      <alignment horizontal="left" vertical="top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49" fontId="4" fillId="0" borderId="28" xfId="52" applyNumberFormat="1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vertical="top" wrapText="1"/>
      <protection/>
    </xf>
    <xf numFmtId="0" fontId="4" fillId="0" borderId="13" xfId="52" applyFont="1" applyBorder="1" applyAlignment="1">
      <alignment vertical="top" wrapText="1"/>
      <protection/>
    </xf>
    <xf numFmtId="0" fontId="4" fillId="0" borderId="17" xfId="52" applyFont="1" applyBorder="1" applyAlignment="1">
      <alignment horizontal="right" vertical="top" wrapText="1"/>
      <protection/>
    </xf>
    <xf numFmtId="4" fontId="4" fillId="0" borderId="13" xfId="52" applyNumberFormat="1" applyFont="1" applyBorder="1" applyAlignment="1">
      <alignment vertical="top" wrapText="1"/>
      <protection/>
    </xf>
    <xf numFmtId="4" fontId="4" fillId="0" borderId="0" xfId="52" applyNumberFormat="1" applyFont="1" applyBorder="1">
      <alignment/>
      <protection/>
    </xf>
    <xf numFmtId="0" fontId="4" fillId="0" borderId="10" xfId="52" applyFont="1" applyBorder="1" applyAlignment="1">
      <alignment horizontal="right"/>
      <protection/>
    </xf>
    <xf numFmtId="0" fontId="3" fillId="0" borderId="12" xfId="52" applyBorder="1">
      <alignment/>
      <protection/>
    </xf>
    <xf numFmtId="4" fontId="4" fillId="0" borderId="28" xfId="52" applyNumberFormat="1" applyFont="1" applyBorder="1">
      <alignment/>
      <protection/>
    </xf>
    <xf numFmtId="0" fontId="3" fillId="0" borderId="17" xfId="52" applyBorder="1">
      <alignment/>
      <protection/>
    </xf>
    <xf numFmtId="0" fontId="8" fillId="0" borderId="16" xfId="52" applyFont="1" applyBorder="1">
      <alignment/>
      <protection/>
    </xf>
    <xf numFmtId="2" fontId="4" fillId="0" borderId="27" xfId="52" applyNumberFormat="1" applyFont="1" applyBorder="1" applyAlignment="1">
      <alignment horizontal="right" wrapText="1"/>
      <protection/>
    </xf>
    <xf numFmtId="4" fontId="4" fillId="0" borderId="16" xfId="52" applyNumberFormat="1" applyFont="1" applyBorder="1" applyAlignment="1">
      <alignment wrapText="1"/>
      <protection/>
    </xf>
    <xf numFmtId="0" fontId="50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0" borderId="11" xfId="52" applyFont="1" applyBorder="1" applyAlignment="1">
      <alignment horizontal="center" wrapText="1"/>
      <protection/>
    </xf>
    <xf numFmtId="0" fontId="5" fillId="0" borderId="18" xfId="52" applyFont="1" applyBorder="1" applyAlignment="1">
      <alignment horizontal="center" wrapText="1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49" fontId="4" fillId="0" borderId="27" xfId="52" applyNumberFormat="1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left" vertical="top" wrapText="1"/>
      <protection/>
    </xf>
    <xf numFmtId="0" fontId="4" fillId="0" borderId="13" xfId="52" applyFont="1" applyBorder="1" applyAlignment="1">
      <alignment horizontal="left" vertical="top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8" fillId="0" borderId="11" xfId="59" applyFont="1" applyFill="1" applyBorder="1" applyAlignment="1">
      <alignment horizontal="center"/>
      <protection/>
    </xf>
    <xf numFmtId="0" fontId="8" fillId="0" borderId="26" xfId="59" applyFont="1" applyFill="1" applyBorder="1" applyAlignment="1">
      <alignment horizontal="center"/>
      <protection/>
    </xf>
    <xf numFmtId="0" fontId="4" fillId="0" borderId="17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2" fontId="4" fillId="0" borderId="17" xfId="52" applyNumberFormat="1" applyFont="1" applyBorder="1" applyAlignment="1">
      <alignment horizontal="left" wrapText="1"/>
      <protection/>
    </xf>
    <xf numFmtId="2" fontId="4" fillId="0" borderId="13" xfId="52" applyNumberFormat="1" applyFont="1" applyBorder="1" applyAlignment="1">
      <alignment horizontal="left" wrapText="1"/>
      <protection/>
    </xf>
    <xf numFmtId="0" fontId="4" fillId="0" borderId="27" xfId="52" applyFont="1" applyBorder="1" applyAlignment="1">
      <alignment horizontal="left" vertical="top" wrapText="1"/>
      <protection/>
    </xf>
    <xf numFmtId="0" fontId="4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29" xfId="59" applyFont="1" applyFill="1" applyBorder="1" applyAlignment="1">
      <alignment horizontal="center" vertical="center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7" fillId="0" borderId="30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26" xfId="59" applyFont="1" applyBorder="1" applyAlignment="1">
      <alignment horizontal="center" vertical="center" wrapText="1"/>
      <protection/>
    </xf>
    <xf numFmtId="0" fontId="8" fillId="0" borderId="14" xfId="59" applyFont="1" applyFill="1" applyBorder="1" applyAlignment="1">
      <alignment horizontal="center"/>
      <protection/>
    </xf>
    <xf numFmtId="2" fontId="5" fillId="0" borderId="11" xfId="52" applyNumberFormat="1" applyFont="1" applyBorder="1" applyAlignment="1">
      <alignment horizontal="center"/>
      <protection/>
    </xf>
    <xf numFmtId="2" fontId="5" fillId="0" borderId="18" xfId="52" applyNumberFormat="1" applyFont="1" applyBorder="1" applyAlignment="1">
      <alignment horizontal="center"/>
      <protection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_Расшифровка к смете 2005 г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70"/>
  <sheetViews>
    <sheetView tabSelected="1" view="pageBreakPreview" zoomScale="90" zoomScaleSheetLayoutView="90" zoomScalePageLayoutView="0" workbookViewId="0" topLeftCell="A1">
      <selection activeCell="E46" sqref="E46:F46"/>
    </sheetView>
  </sheetViews>
  <sheetFormatPr defaultColWidth="9.140625" defaultRowHeight="15"/>
  <cols>
    <col min="1" max="1" width="15.57421875" style="1" customWidth="1"/>
    <col min="2" max="2" width="49.8515625" style="1" customWidth="1"/>
    <col min="3" max="3" width="15.28125" style="1" customWidth="1"/>
    <col min="4" max="4" width="13.421875" style="3" customWidth="1"/>
    <col min="5" max="5" width="52.7109375" style="2" customWidth="1"/>
    <col min="6" max="6" width="13.7109375" style="2" customWidth="1"/>
    <col min="7" max="7" width="13.57421875" style="1" customWidth="1"/>
    <col min="8" max="8" width="13.8515625" style="5" bestFit="1" customWidth="1"/>
    <col min="9" max="9" width="11.28125" style="1" customWidth="1"/>
    <col min="10" max="10" width="9.8515625" style="1" bestFit="1" customWidth="1"/>
    <col min="11" max="12" width="9.140625" style="1" customWidth="1"/>
    <col min="13" max="13" width="12.28125" style="1" customWidth="1"/>
    <col min="14" max="16384" width="9.140625" style="1" customWidth="1"/>
  </cols>
  <sheetData>
    <row r="1" spans="1:8" ht="21.75" customHeight="1">
      <c r="A1" s="173" t="s">
        <v>9</v>
      </c>
      <c r="B1" s="173"/>
      <c r="C1" s="173"/>
      <c r="D1" s="173"/>
      <c r="E1" s="173"/>
      <c r="F1" s="13"/>
      <c r="G1" s="4"/>
      <c r="H1" s="4"/>
    </row>
    <row r="2" spans="1:8" ht="20.25" customHeight="1" thickBot="1">
      <c r="A2" s="174" t="s">
        <v>2</v>
      </c>
      <c r="B2" s="174"/>
      <c r="C2" s="174"/>
      <c r="D2" s="174"/>
      <c r="E2" s="174"/>
      <c r="F2" s="14"/>
      <c r="G2" s="4"/>
      <c r="H2" s="4"/>
    </row>
    <row r="3" spans="1:8" ht="31.5" customHeight="1" thickBot="1">
      <c r="A3" s="175" t="s">
        <v>3</v>
      </c>
      <c r="B3" s="176"/>
      <c r="C3" s="176"/>
      <c r="D3" s="177"/>
      <c r="E3" s="178" t="s">
        <v>91</v>
      </c>
      <c r="F3" s="178"/>
      <c r="G3" s="177"/>
      <c r="H3" s="6" t="s">
        <v>0</v>
      </c>
    </row>
    <row r="4" spans="1:8" ht="16.5" thickBot="1">
      <c r="A4" s="179" t="s">
        <v>1</v>
      </c>
      <c r="B4" s="164"/>
      <c r="C4" s="115"/>
      <c r="D4" s="110"/>
      <c r="E4" s="163" t="s">
        <v>1</v>
      </c>
      <c r="F4" s="164"/>
      <c r="G4" s="111"/>
      <c r="H4" s="43"/>
    </row>
    <row r="5" spans="1:8" ht="15.75">
      <c r="A5" s="7" t="s">
        <v>92</v>
      </c>
      <c r="B5" s="19" t="s">
        <v>93</v>
      </c>
      <c r="C5" s="29"/>
      <c r="D5" s="128"/>
      <c r="E5" s="19" t="s">
        <v>93</v>
      </c>
      <c r="F5" s="29"/>
      <c r="G5" s="24"/>
      <c r="H5" s="11"/>
    </row>
    <row r="6" spans="1:8" ht="15.75">
      <c r="A6" s="35"/>
      <c r="B6" s="34"/>
      <c r="C6" s="25"/>
      <c r="D6" s="129"/>
      <c r="E6" s="34" t="s">
        <v>94</v>
      </c>
      <c r="F6" s="25"/>
      <c r="G6" s="24"/>
      <c r="H6" s="39"/>
    </row>
    <row r="7" spans="1:8" ht="21" customHeight="1">
      <c r="A7" s="157" t="s">
        <v>95</v>
      </c>
      <c r="B7" s="126" t="s">
        <v>98</v>
      </c>
      <c r="C7" s="117"/>
      <c r="D7" s="130"/>
      <c r="E7" s="118" t="s">
        <v>104</v>
      </c>
      <c r="F7" s="24">
        <v>11839.2</v>
      </c>
      <c r="G7" s="15">
        <f>D15+H7</f>
        <v>53124</v>
      </c>
      <c r="H7" s="8">
        <v>37908</v>
      </c>
    </row>
    <row r="8" spans="1:8" ht="18.75" customHeight="1">
      <c r="A8" s="157"/>
      <c r="B8" s="119"/>
      <c r="C8" s="120"/>
      <c r="D8" s="130">
        <v>15216</v>
      </c>
      <c r="E8" s="119" t="s">
        <v>100</v>
      </c>
      <c r="F8" s="121"/>
      <c r="G8" s="15"/>
      <c r="H8" s="8"/>
    </row>
    <row r="9" spans="1:8" ht="18" customHeight="1">
      <c r="A9" s="157"/>
      <c r="B9" s="122"/>
      <c r="C9" s="123"/>
      <c r="D9" s="130"/>
      <c r="E9" s="116" t="s">
        <v>99</v>
      </c>
      <c r="F9" s="123">
        <f>482.4*7</f>
        <v>3376.7999999999997</v>
      </c>
      <c r="G9" s="15"/>
      <c r="H9" s="44"/>
    </row>
    <row r="10" spans="1:8" ht="30" customHeight="1">
      <c r="A10" s="157"/>
      <c r="B10" s="46"/>
      <c r="C10" s="15"/>
      <c r="D10" s="130"/>
      <c r="E10" s="165" t="s">
        <v>101</v>
      </c>
      <c r="F10" s="166"/>
      <c r="G10" s="15"/>
      <c r="H10" s="8"/>
    </row>
    <row r="11" spans="1:8" ht="16.5" customHeight="1">
      <c r="A11" s="114"/>
      <c r="B11" s="46"/>
      <c r="C11" s="15"/>
      <c r="D11" s="130"/>
      <c r="E11" s="46" t="s">
        <v>102</v>
      </c>
      <c r="F11" s="15">
        <f>18*500*2</f>
        <v>18000</v>
      </c>
      <c r="G11" s="15"/>
      <c r="H11" s="8"/>
    </row>
    <row r="12" spans="1:8" ht="14.25" customHeight="1">
      <c r="A12" s="114"/>
      <c r="B12" s="46"/>
      <c r="C12" s="15"/>
      <c r="D12" s="130"/>
      <c r="E12" s="46" t="s">
        <v>103</v>
      </c>
      <c r="F12" s="15">
        <f>2*2000*2</f>
        <v>8000</v>
      </c>
      <c r="G12" s="15"/>
      <c r="H12" s="8"/>
    </row>
    <row r="13" spans="1:8" ht="14.25" customHeight="1">
      <c r="A13" s="114"/>
      <c r="B13" s="46"/>
      <c r="C13" s="15"/>
      <c r="D13" s="130"/>
      <c r="E13" s="46" t="s">
        <v>105</v>
      </c>
      <c r="F13" s="15">
        <v>11908</v>
      </c>
      <c r="G13" s="15"/>
      <c r="H13" s="8"/>
    </row>
    <row r="14" spans="1:8" ht="14.25" customHeight="1" thickBot="1">
      <c r="A14" s="114"/>
      <c r="B14" s="124"/>
      <c r="C14" s="18"/>
      <c r="D14" s="130"/>
      <c r="E14" s="125" t="s">
        <v>96</v>
      </c>
      <c r="F14" s="18">
        <f>F7+F9+F11+F12+F13</f>
        <v>53124</v>
      </c>
      <c r="G14" s="15"/>
      <c r="H14" s="8"/>
    </row>
    <row r="15" spans="1:8" ht="16.5" thickBot="1">
      <c r="A15" s="16"/>
      <c r="B15" s="35" t="s">
        <v>97</v>
      </c>
      <c r="C15" s="127"/>
      <c r="D15" s="17">
        <f>SUM(D7:D10)</f>
        <v>15216</v>
      </c>
      <c r="E15" s="131" t="s">
        <v>97</v>
      </c>
      <c r="F15" s="132"/>
      <c r="G15" s="37">
        <f>SUM(G7:G10)</f>
        <v>53124</v>
      </c>
      <c r="H15" s="32">
        <f>SUM(H7:H10)</f>
        <v>37908</v>
      </c>
    </row>
    <row r="16" spans="1:8" ht="15.75">
      <c r="A16" s="7" t="s">
        <v>4</v>
      </c>
      <c r="B16" s="161" t="s">
        <v>5</v>
      </c>
      <c r="C16" s="162"/>
      <c r="D16" s="29"/>
      <c r="E16" s="161" t="str">
        <f>B16</f>
        <v>Прочие работы, услуги</v>
      </c>
      <c r="F16" s="162"/>
      <c r="G16" s="24"/>
      <c r="H16" s="11"/>
    </row>
    <row r="17" spans="1:8" ht="15.75">
      <c r="A17" s="35"/>
      <c r="B17" s="171" t="s">
        <v>10</v>
      </c>
      <c r="C17" s="172"/>
      <c r="D17" s="38"/>
      <c r="E17" s="171" t="s">
        <v>11</v>
      </c>
      <c r="F17" s="172"/>
      <c r="G17" s="24"/>
      <c r="H17" s="39"/>
    </row>
    <row r="18" spans="1:8" ht="15.75" customHeight="1">
      <c r="A18" s="157" t="s">
        <v>13</v>
      </c>
      <c r="B18" s="159" t="s">
        <v>18</v>
      </c>
      <c r="C18" s="160"/>
      <c r="D18" s="24">
        <v>39542.4</v>
      </c>
      <c r="E18" s="159" t="s">
        <v>18</v>
      </c>
      <c r="F18" s="160"/>
      <c r="G18" s="15">
        <f>D18+H18</f>
        <v>39542.4</v>
      </c>
      <c r="H18" s="8"/>
    </row>
    <row r="19" spans="1:8" ht="15.75" customHeight="1">
      <c r="A19" s="157"/>
      <c r="B19" s="159" t="s">
        <v>19</v>
      </c>
      <c r="C19" s="160"/>
      <c r="D19" s="24">
        <v>21660</v>
      </c>
      <c r="E19" s="159" t="s">
        <v>19</v>
      </c>
      <c r="F19" s="160"/>
      <c r="G19" s="15">
        <f>D19+H19</f>
        <v>21660</v>
      </c>
      <c r="H19" s="8"/>
    </row>
    <row r="20" spans="1:8" ht="15.75">
      <c r="A20" s="157"/>
      <c r="B20" s="159" t="s">
        <v>30</v>
      </c>
      <c r="C20" s="160"/>
      <c r="D20" s="24">
        <v>7387.6</v>
      </c>
      <c r="E20" s="159" t="s">
        <v>30</v>
      </c>
      <c r="F20" s="160"/>
      <c r="G20" s="15">
        <f>D20+H20</f>
        <v>7313.9400000000005</v>
      </c>
      <c r="H20" s="8">
        <v>-73.66</v>
      </c>
    </row>
    <row r="21" spans="1:8" ht="15.75" customHeight="1">
      <c r="A21" s="157"/>
      <c r="B21" s="159" t="s">
        <v>20</v>
      </c>
      <c r="C21" s="160"/>
      <c r="D21" s="24">
        <v>5700</v>
      </c>
      <c r="E21" s="159" t="s">
        <v>20</v>
      </c>
      <c r="F21" s="160"/>
      <c r="G21" s="15">
        <f>D21+H21</f>
        <v>5700</v>
      </c>
      <c r="H21" s="8"/>
    </row>
    <row r="22" spans="1:8" ht="15.75" customHeight="1">
      <c r="A22" s="157"/>
      <c r="B22" s="159" t="s">
        <v>21</v>
      </c>
      <c r="C22" s="160"/>
      <c r="D22" s="24">
        <v>4200</v>
      </c>
      <c r="E22" s="159" t="s">
        <v>21</v>
      </c>
      <c r="F22" s="160"/>
      <c r="G22" s="15">
        <f>D22+H22</f>
        <v>4200</v>
      </c>
      <c r="H22" s="8"/>
    </row>
    <row r="23" spans="1:8" ht="15.75" customHeight="1">
      <c r="A23" s="157"/>
      <c r="B23" s="159" t="s">
        <v>22</v>
      </c>
      <c r="C23" s="160"/>
      <c r="D23" s="24">
        <v>31000</v>
      </c>
      <c r="E23" s="159" t="s">
        <v>22</v>
      </c>
      <c r="F23" s="160"/>
      <c r="G23" s="15">
        <f aca="true" t="shared" si="0" ref="G23:G32">D23+H23</f>
        <v>31000</v>
      </c>
      <c r="H23" s="8"/>
    </row>
    <row r="24" spans="1:8" ht="15.75" customHeight="1">
      <c r="A24" s="157"/>
      <c r="B24" s="159" t="s">
        <v>23</v>
      </c>
      <c r="C24" s="160"/>
      <c r="D24" s="24">
        <v>6000</v>
      </c>
      <c r="E24" s="159" t="s">
        <v>111</v>
      </c>
      <c r="F24" s="160"/>
      <c r="G24" s="15">
        <f t="shared" si="0"/>
        <v>0</v>
      </c>
      <c r="H24" s="8">
        <v>-6000</v>
      </c>
    </row>
    <row r="25" spans="1:8" ht="33.75" customHeight="1">
      <c r="A25" s="157"/>
      <c r="B25" s="159" t="s">
        <v>24</v>
      </c>
      <c r="C25" s="160"/>
      <c r="D25" s="24">
        <v>4500</v>
      </c>
      <c r="E25" s="159" t="s">
        <v>24</v>
      </c>
      <c r="F25" s="160"/>
      <c r="G25" s="15">
        <f t="shared" si="0"/>
        <v>4500</v>
      </c>
      <c r="H25" s="8"/>
    </row>
    <row r="26" spans="1:8" ht="30" customHeight="1">
      <c r="A26" s="157"/>
      <c r="B26" s="159" t="s">
        <v>26</v>
      </c>
      <c r="C26" s="160"/>
      <c r="D26" s="24">
        <v>4500</v>
      </c>
      <c r="E26" s="159" t="s">
        <v>26</v>
      </c>
      <c r="F26" s="160"/>
      <c r="G26" s="15">
        <f t="shared" si="0"/>
        <v>4500</v>
      </c>
      <c r="H26" s="8"/>
    </row>
    <row r="27" spans="1:8" ht="15.75" customHeight="1">
      <c r="A27" s="157"/>
      <c r="B27" s="159" t="s">
        <v>25</v>
      </c>
      <c r="C27" s="160"/>
      <c r="D27" s="24">
        <v>1557</v>
      </c>
      <c r="E27" s="159" t="str">
        <f>B27</f>
        <v>Обучение ответственного по пожарной безопасности </v>
      </c>
      <c r="F27" s="160"/>
      <c r="G27" s="15">
        <f t="shared" si="0"/>
        <v>0</v>
      </c>
      <c r="H27" s="8">
        <v>-1557</v>
      </c>
    </row>
    <row r="28" spans="1:8" ht="15.75" customHeight="1">
      <c r="A28" s="157"/>
      <c r="B28" s="159" t="s">
        <v>27</v>
      </c>
      <c r="C28" s="160"/>
      <c r="D28" s="24">
        <v>1557</v>
      </c>
      <c r="E28" s="159" t="str">
        <f>B28</f>
        <v>Обучение по охране труда и технике безопасности</v>
      </c>
      <c r="F28" s="160"/>
      <c r="G28" s="15">
        <f t="shared" si="0"/>
        <v>0</v>
      </c>
      <c r="H28" s="8">
        <v>-1557</v>
      </c>
    </row>
    <row r="29" spans="1:8" ht="15.75" customHeight="1">
      <c r="A29" s="157"/>
      <c r="B29" s="159" t="s">
        <v>28</v>
      </c>
      <c r="C29" s="160"/>
      <c r="D29" s="24">
        <v>15000</v>
      </c>
      <c r="E29" s="159" t="s">
        <v>28</v>
      </c>
      <c r="F29" s="160"/>
      <c r="G29" s="15">
        <f t="shared" si="0"/>
        <v>15000</v>
      </c>
      <c r="H29" s="8"/>
    </row>
    <row r="30" spans="1:8" ht="15.75" customHeight="1">
      <c r="A30" s="157"/>
      <c r="B30" s="159" t="s">
        <v>125</v>
      </c>
      <c r="C30" s="160"/>
      <c r="D30" s="24">
        <v>0</v>
      </c>
      <c r="E30" s="159" t="s">
        <v>125</v>
      </c>
      <c r="F30" s="160"/>
      <c r="G30" s="15">
        <f t="shared" si="0"/>
        <v>720</v>
      </c>
      <c r="H30" s="8">
        <v>720</v>
      </c>
    </row>
    <row r="31" spans="1:8" ht="15.75" customHeight="1">
      <c r="A31" s="157"/>
      <c r="B31" s="112" t="s">
        <v>106</v>
      </c>
      <c r="C31" s="113"/>
      <c r="D31" s="24">
        <v>0</v>
      </c>
      <c r="E31" s="159" t="s">
        <v>107</v>
      </c>
      <c r="F31" s="160"/>
      <c r="G31" s="15">
        <f t="shared" si="0"/>
        <v>4000</v>
      </c>
      <c r="H31" s="8">
        <v>4000</v>
      </c>
    </row>
    <row r="32" spans="1:8" ht="15.75" customHeight="1" thickBot="1">
      <c r="A32" s="157"/>
      <c r="B32" s="169" t="s">
        <v>29</v>
      </c>
      <c r="C32" s="170"/>
      <c r="D32" s="24">
        <v>1020.52</v>
      </c>
      <c r="E32" s="169" t="str">
        <f>B32</f>
        <v>Сан.гигиеническое обучение</v>
      </c>
      <c r="F32" s="170"/>
      <c r="G32" s="15">
        <f t="shared" si="0"/>
        <v>0</v>
      </c>
      <c r="H32" s="8">
        <v>-1020.52</v>
      </c>
    </row>
    <row r="33" spans="1:8" ht="16.5" thickBot="1">
      <c r="A33" s="16"/>
      <c r="B33" s="16" t="s">
        <v>6</v>
      </c>
      <c r="C33" s="41"/>
      <c r="D33" s="17">
        <f>SUM(D18:D32)</f>
        <v>143624.52</v>
      </c>
      <c r="E33" s="36" t="str">
        <f>B33</f>
        <v>Итого по статье 226</v>
      </c>
      <c r="F33" s="17"/>
      <c r="G33" s="37">
        <f>D33+H33</f>
        <v>138136.34</v>
      </c>
      <c r="H33" s="32">
        <f>SUM(H18:H32)</f>
        <v>-5488.18</v>
      </c>
    </row>
    <row r="34" spans="1:8" ht="15.75">
      <c r="A34" s="7" t="s">
        <v>4</v>
      </c>
      <c r="B34" s="161" t="s">
        <v>5</v>
      </c>
      <c r="C34" s="162"/>
      <c r="D34" s="29"/>
      <c r="E34" s="161" t="str">
        <f>B34</f>
        <v>Прочие работы, услуги</v>
      </c>
      <c r="F34" s="162"/>
      <c r="G34" s="130"/>
      <c r="H34" s="142"/>
    </row>
    <row r="35" spans="1:8" ht="15.75" customHeight="1">
      <c r="A35" s="157" t="s">
        <v>114</v>
      </c>
      <c r="B35" s="159"/>
      <c r="C35" s="160"/>
      <c r="D35" s="24"/>
      <c r="E35" s="137" t="s">
        <v>115</v>
      </c>
      <c r="F35" s="140">
        <f>G42-F40</f>
        <v>170671.96000000002</v>
      </c>
      <c r="G35" s="141"/>
      <c r="H35" s="8"/>
    </row>
    <row r="36" spans="1:8" ht="15.75" customHeight="1">
      <c r="A36" s="157"/>
      <c r="B36" s="159"/>
      <c r="C36" s="160"/>
      <c r="D36" s="24"/>
      <c r="E36" s="137" t="s">
        <v>116</v>
      </c>
      <c r="F36" s="138"/>
      <c r="G36" s="141"/>
      <c r="H36" s="8"/>
    </row>
    <row r="37" spans="1:8" ht="15.75" customHeight="1">
      <c r="A37" s="157"/>
      <c r="B37" s="159"/>
      <c r="C37" s="160"/>
      <c r="D37" s="24"/>
      <c r="E37" s="137" t="s">
        <v>136</v>
      </c>
      <c r="F37" s="140">
        <f>15*81*76.53</f>
        <v>92983.95</v>
      </c>
      <c r="G37" s="141"/>
      <c r="H37" s="8"/>
    </row>
    <row r="38" spans="1:8" ht="15.75" customHeight="1">
      <c r="A38" s="157"/>
      <c r="B38" s="159"/>
      <c r="C38" s="160"/>
      <c r="D38" s="24"/>
      <c r="E38" s="137" t="s">
        <v>119</v>
      </c>
      <c r="F38" s="140">
        <f>2*81*183.67</f>
        <v>29754.539999999997</v>
      </c>
      <c r="G38" s="141"/>
      <c r="H38" s="8"/>
    </row>
    <row r="39" spans="1:8" ht="15.75" customHeight="1">
      <c r="A39" s="157"/>
      <c r="B39" s="171" t="s">
        <v>10</v>
      </c>
      <c r="C39" s="172"/>
      <c r="D39" s="24">
        <v>491037</v>
      </c>
      <c r="E39" s="137" t="s">
        <v>120</v>
      </c>
      <c r="F39" s="140">
        <f>15*81*76.53</f>
        <v>92983.95</v>
      </c>
      <c r="G39" s="141"/>
      <c r="H39" s="8"/>
    </row>
    <row r="40" spans="1:8" ht="15.75">
      <c r="A40" s="157"/>
      <c r="B40" s="159"/>
      <c r="C40" s="160"/>
      <c r="D40" s="24"/>
      <c r="E40" s="139" t="s">
        <v>118</v>
      </c>
      <c r="F40" s="140">
        <f>SUM(F37:F39)</f>
        <v>215722.44</v>
      </c>
      <c r="H40" s="143"/>
    </row>
    <row r="41" spans="1:8" ht="16.5" thickBot="1">
      <c r="A41" s="114"/>
      <c r="B41" s="133"/>
      <c r="C41" s="134"/>
      <c r="D41" s="24"/>
      <c r="E41" s="139" t="s">
        <v>96</v>
      </c>
      <c r="F41" s="140">
        <f>F40+F35</f>
        <v>386394.4</v>
      </c>
      <c r="G41" s="141">
        <f>D39+H41</f>
        <v>386394.4</v>
      </c>
      <c r="H41" s="144">
        <v>-104642.6</v>
      </c>
    </row>
    <row r="42" spans="1:8" ht="16.5" thickBot="1">
      <c r="A42" s="16"/>
      <c r="B42" s="16" t="s">
        <v>6</v>
      </c>
      <c r="C42" s="41"/>
      <c r="D42" s="17">
        <f>SUM(D35:D40)</f>
        <v>491037</v>
      </c>
      <c r="E42" s="36" t="str">
        <f>B42</f>
        <v>Итого по статье 226</v>
      </c>
      <c r="F42" s="17"/>
      <c r="G42" s="37">
        <f>D42+H42</f>
        <v>386394.4</v>
      </c>
      <c r="H42" s="32">
        <f>SUM(H35:H41)</f>
        <v>-104642.6</v>
      </c>
    </row>
    <row r="43" spans="1:8" ht="15.75">
      <c r="A43" s="20" t="s">
        <v>142</v>
      </c>
      <c r="B43" s="161" t="s">
        <v>143</v>
      </c>
      <c r="C43" s="162"/>
      <c r="D43" s="22"/>
      <c r="E43" s="180" t="str">
        <f>B43</f>
        <v>Услуги, работы для целей капитальных вложений</v>
      </c>
      <c r="F43" s="181"/>
      <c r="G43" s="28"/>
      <c r="H43" s="9"/>
    </row>
    <row r="44" spans="1:8" ht="15.75">
      <c r="A44" s="21"/>
      <c r="B44" s="34" t="s">
        <v>10</v>
      </c>
      <c r="C44" s="25"/>
      <c r="D44" s="23"/>
      <c r="E44" s="34" t="s">
        <v>11</v>
      </c>
      <c r="F44" s="25"/>
      <c r="G44" s="27"/>
      <c r="H44" s="12"/>
    </row>
    <row r="45" spans="1:8" ht="15.75">
      <c r="A45" s="21"/>
      <c r="B45" s="159" t="s">
        <v>147</v>
      </c>
      <c r="C45" s="160"/>
      <c r="D45" s="24">
        <v>242730.04</v>
      </c>
      <c r="E45" s="159" t="s">
        <v>148</v>
      </c>
      <c r="F45" s="160"/>
      <c r="G45" s="24">
        <f>H45+D45</f>
        <v>147018.18</v>
      </c>
      <c r="H45" s="10">
        <v>-95711.86</v>
      </c>
    </row>
    <row r="46" spans="1:8" ht="31.5" customHeight="1" thickBot="1">
      <c r="A46" s="135" t="s">
        <v>144</v>
      </c>
      <c r="B46" s="159" t="s">
        <v>145</v>
      </c>
      <c r="C46" s="160"/>
      <c r="D46" s="24">
        <v>32839.54</v>
      </c>
      <c r="E46" s="159" t="s">
        <v>155</v>
      </c>
      <c r="F46" s="160"/>
      <c r="G46" s="24">
        <f>D46+H46</f>
        <v>32839.54</v>
      </c>
      <c r="H46" s="10"/>
    </row>
    <row r="47" spans="1:8" ht="16.5" thickBot="1">
      <c r="A47" s="33"/>
      <c r="B47" s="30" t="s">
        <v>146</v>
      </c>
      <c r="C47" s="31"/>
      <c r="D47" s="32">
        <f>SUM(D45:D46)</f>
        <v>275569.58</v>
      </c>
      <c r="E47" s="30" t="str">
        <f>B47</f>
        <v>Итого по статье 228  </v>
      </c>
      <c r="F47" s="31"/>
      <c r="G47" s="32">
        <f>D47+H47</f>
        <v>179857.72000000003</v>
      </c>
      <c r="H47" s="32">
        <f>SUM(H44:H46)</f>
        <v>-95711.86</v>
      </c>
    </row>
    <row r="48" spans="1:8" ht="15.75" customHeight="1">
      <c r="A48" s="20" t="s">
        <v>122</v>
      </c>
      <c r="B48" s="155" t="s">
        <v>123</v>
      </c>
      <c r="C48" s="156"/>
      <c r="D48" s="22"/>
      <c r="E48" s="155" t="s">
        <v>123</v>
      </c>
      <c r="F48" s="156"/>
      <c r="G48" s="28"/>
      <c r="H48" s="9"/>
    </row>
    <row r="49" spans="1:8" ht="15.75">
      <c r="A49" s="21"/>
      <c r="B49" s="145"/>
      <c r="C49" s="25"/>
      <c r="D49" s="23"/>
      <c r="E49" s="34"/>
      <c r="F49" s="25"/>
      <c r="G49" s="27"/>
      <c r="H49" s="12"/>
    </row>
    <row r="50" spans="1:8" ht="15.75">
      <c r="A50" s="157" t="s">
        <v>121</v>
      </c>
      <c r="B50" s="34" t="s">
        <v>10</v>
      </c>
      <c r="C50" s="25"/>
      <c r="D50" s="24"/>
      <c r="E50" s="45" t="s">
        <v>152</v>
      </c>
      <c r="F50" s="123">
        <f>SUM(F51:F53)</f>
        <v>85762.6</v>
      </c>
      <c r="G50" s="24"/>
      <c r="H50" s="12"/>
    </row>
    <row r="51" spans="1:8" ht="15.75">
      <c r="A51" s="157"/>
      <c r="B51" s="34"/>
      <c r="C51" s="25"/>
      <c r="D51" s="24"/>
      <c r="E51" s="45" t="s">
        <v>150</v>
      </c>
      <c r="F51" s="123">
        <f>412*76.53</f>
        <v>31530.36</v>
      </c>
      <c r="G51" s="24"/>
      <c r="H51" s="12"/>
    </row>
    <row r="52" spans="1:8" ht="15.75">
      <c r="A52" s="157"/>
      <c r="B52" s="34"/>
      <c r="C52" s="25"/>
      <c r="D52" s="24"/>
      <c r="E52" s="45" t="s">
        <v>149</v>
      </c>
      <c r="F52" s="123">
        <f>72*183.67</f>
        <v>13224.24</v>
      </c>
      <c r="G52" s="24"/>
      <c r="H52" s="12"/>
    </row>
    <row r="53" spans="1:8" ht="15.75">
      <c r="A53" s="157"/>
      <c r="B53" s="34"/>
      <c r="C53" s="25"/>
      <c r="D53" s="24"/>
      <c r="E53" s="45" t="s">
        <v>151</v>
      </c>
      <c r="F53" s="123">
        <f>466*88</f>
        <v>41008</v>
      </c>
      <c r="G53" s="24"/>
      <c r="H53" s="12"/>
    </row>
    <row r="54" spans="1:8" ht="15.75">
      <c r="A54" s="157"/>
      <c r="B54" s="34"/>
      <c r="C54" s="25"/>
      <c r="D54" s="24"/>
      <c r="E54" s="45" t="s">
        <v>153</v>
      </c>
      <c r="F54" s="123"/>
      <c r="G54" s="24"/>
      <c r="H54" s="12"/>
    </row>
    <row r="55" spans="1:8" ht="15.75">
      <c r="A55" s="157"/>
      <c r="B55" s="34"/>
      <c r="C55" s="25"/>
      <c r="D55" s="24"/>
      <c r="E55" s="45" t="s">
        <v>154</v>
      </c>
      <c r="F55" s="123">
        <f>160*118</f>
        <v>18880</v>
      </c>
      <c r="G55" s="24"/>
      <c r="H55" s="12"/>
    </row>
    <row r="56" spans="1:8" ht="16.5" thickBot="1">
      <c r="A56" s="158"/>
      <c r="B56" s="124"/>
      <c r="C56" s="146"/>
      <c r="D56" s="24"/>
      <c r="E56" s="147" t="s">
        <v>118</v>
      </c>
      <c r="F56" s="148">
        <f>F50+F55</f>
        <v>104642.6</v>
      </c>
      <c r="G56" s="24">
        <f>D56+H56</f>
        <v>104642.6</v>
      </c>
      <c r="H56" s="10">
        <v>104642.6</v>
      </c>
    </row>
    <row r="57" spans="1:8" ht="16.5" thickBot="1">
      <c r="A57" s="33"/>
      <c r="B57" s="30" t="s">
        <v>124</v>
      </c>
      <c r="C57" s="31"/>
      <c r="D57" s="32">
        <f>D56+D50</f>
        <v>0</v>
      </c>
      <c r="E57" s="30" t="str">
        <f>B57</f>
        <v>Итого по статье 262  </v>
      </c>
      <c r="F57" s="31"/>
      <c r="G57" s="32">
        <f>D57+H57</f>
        <v>104642.6</v>
      </c>
      <c r="H57" s="32">
        <f>H56</f>
        <v>104642.6</v>
      </c>
    </row>
    <row r="58" spans="1:8" ht="15.75">
      <c r="A58" s="20" t="s">
        <v>14</v>
      </c>
      <c r="B58" s="155" t="s">
        <v>15</v>
      </c>
      <c r="C58" s="156"/>
      <c r="D58" s="22"/>
      <c r="E58" s="155" t="s">
        <v>15</v>
      </c>
      <c r="F58" s="156"/>
      <c r="G58" s="28"/>
      <c r="H58" s="9"/>
    </row>
    <row r="59" spans="1:8" ht="15.75">
      <c r="A59" s="21"/>
      <c r="B59" s="34" t="s">
        <v>10</v>
      </c>
      <c r="C59" s="25"/>
      <c r="D59" s="23"/>
      <c r="E59" s="34" t="s">
        <v>11</v>
      </c>
      <c r="F59" s="25"/>
      <c r="G59" s="27"/>
      <c r="H59" s="12"/>
    </row>
    <row r="60" spans="1:8" ht="16.5" thickBot="1">
      <c r="A60" s="136" t="s">
        <v>48</v>
      </c>
      <c r="B60" s="46"/>
      <c r="C60" s="26"/>
      <c r="D60" s="24">
        <v>76613</v>
      </c>
      <c r="E60" s="167" t="s">
        <v>16</v>
      </c>
      <c r="F60" s="168"/>
      <c r="G60" s="24">
        <f>D60+H60</f>
        <v>80400.18</v>
      </c>
      <c r="H60" s="10">
        <v>3787.18</v>
      </c>
    </row>
    <row r="61" spans="1:8" ht="16.5" thickBot="1">
      <c r="A61" s="33"/>
      <c r="B61" s="30" t="s">
        <v>17</v>
      </c>
      <c r="C61" s="31"/>
      <c r="D61" s="32">
        <f>SUM(D60)</f>
        <v>76613</v>
      </c>
      <c r="E61" s="30" t="str">
        <f>B61</f>
        <v>Итого по статье 346  </v>
      </c>
      <c r="F61" s="31"/>
      <c r="G61" s="32">
        <f>SUM(G60)</f>
        <v>80400.18</v>
      </c>
      <c r="H61" s="32">
        <f>H60</f>
        <v>3787.18</v>
      </c>
    </row>
    <row r="62" spans="1:8" ht="33" customHeight="1">
      <c r="A62" s="20" t="s">
        <v>108</v>
      </c>
      <c r="B62" s="155" t="s">
        <v>110</v>
      </c>
      <c r="C62" s="156"/>
      <c r="D62" s="22"/>
      <c r="E62" s="155" t="s">
        <v>110</v>
      </c>
      <c r="F62" s="156"/>
      <c r="G62" s="28"/>
      <c r="H62" s="9"/>
    </row>
    <row r="63" spans="1:8" ht="15.75">
      <c r="A63" s="21"/>
      <c r="B63" s="34" t="s">
        <v>10</v>
      </c>
      <c r="C63" s="25"/>
      <c r="D63" s="23"/>
      <c r="E63" s="34" t="s">
        <v>11</v>
      </c>
      <c r="F63" s="25"/>
      <c r="G63" s="27"/>
      <c r="H63" s="12"/>
    </row>
    <row r="64" spans="1:8" ht="16.5" thickBot="1">
      <c r="A64" s="136" t="s">
        <v>109</v>
      </c>
      <c r="B64" s="46"/>
      <c r="C64" s="26"/>
      <c r="D64" s="24"/>
      <c r="E64" s="167" t="s">
        <v>113</v>
      </c>
      <c r="F64" s="168"/>
      <c r="G64" s="24">
        <f>D64+H64</f>
        <v>1701</v>
      </c>
      <c r="H64" s="10">
        <v>1701</v>
      </c>
    </row>
    <row r="65" spans="1:9" ht="16.5" thickBot="1">
      <c r="A65" s="33"/>
      <c r="B65" s="30" t="s">
        <v>117</v>
      </c>
      <c r="C65" s="31"/>
      <c r="D65" s="32">
        <f>D64</f>
        <v>0</v>
      </c>
      <c r="E65" s="30" t="str">
        <f>B65</f>
        <v>Итого по статье 349  </v>
      </c>
      <c r="F65" s="31"/>
      <c r="G65" s="32">
        <f>D65+H65</f>
        <v>1701</v>
      </c>
      <c r="H65" s="32">
        <f>H64</f>
        <v>1701</v>
      </c>
      <c r="I65" s="3">
        <f>H15+H33+H61+H65</f>
        <v>37908</v>
      </c>
    </row>
    <row r="66" spans="1:7" ht="15.75">
      <c r="A66" s="5"/>
      <c r="B66" s="5"/>
      <c r="C66" s="5"/>
      <c r="D66" s="40"/>
      <c r="E66" s="42"/>
      <c r="F66" s="42"/>
      <c r="G66" s="5"/>
    </row>
    <row r="67" spans="1:9" ht="15.75">
      <c r="A67" s="5"/>
      <c r="B67" s="5"/>
      <c r="C67" s="5"/>
      <c r="D67" s="40"/>
      <c r="E67" s="42"/>
      <c r="F67" s="42"/>
      <c r="G67" s="5"/>
      <c r="I67" s="3"/>
    </row>
    <row r="68" spans="1:7" ht="15.75">
      <c r="A68" s="5"/>
      <c r="B68" s="5" t="s">
        <v>8</v>
      </c>
      <c r="C68" s="5"/>
      <c r="D68" s="40" t="s">
        <v>7</v>
      </c>
      <c r="E68" s="42"/>
      <c r="F68" s="42"/>
      <c r="G68" s="5"/>
    </row>
    <row r="69" spans="1:7" ht="15.75">
      <c r="A69" s="5"/>
      <c r="B69" s="5"/>
      <c r="C69" s="5"/>
      <c r="D69" s="40"/>
      <c r="E69" s="42"/>
      <c r="F69" s="42"/>
      <c r="G69" s="5"/>
    </row>
    <row r="70" spans="1:7" ht="15.75">
      <c r="A70" s="5"/>
      <c r="D70" s="1"/>
      <c r="E70" s="1"/>
      <c r="F70" s="42"/>
      <c r="G70" s="5"/>
    </row>
  </sheetData>
  <sheetProtection/>
  <mergeCells count="66">
    <mergeCell ref="E64:F64"/>
    <mergeCell ref="A1:E1"/>
    <mergeCell ref="A2:E2"/>
    <mergeCell ref="A3:D3"/>
    <mergeCell ref="E3:G3"/>
    <mergeCell ref="A4:B4"/>
    <mergeCell ref="A7:A10"/>
    <mergeCell ref="B23:C23"/>
    <mergeCell ref="B43:C43"/>
    <mergeCell ref="E43:F43"/>
    <mergeCell ref="B16:C16"/>
    <mergeCell ref="E16:F16"/>
    <mergeCell ref="E22:F22"/>
    <mergeCell ref="B17:C17"/>
    <mergeCell ref="E17:F17"/>
    <mergeCell ref="B62:C62"/>
    <mergeCell ref="E62:F62"/>
    <mergeCell ref="B45:C45"/>
    <mergeCell ref="E45:F45"/>
    <mergeCell ref="B46:C46"/>
    <mergeCell ref="A18:A32"/>
    <mergeCell ref="B18:C18"/>
    <mergeCell ref="E18:F18"/>
    <mergeCell ref="B19:C19"/>
    <mergeCell ref="E19:F19"/>
    <mergeCell ref="B20:C20"/>
    <mergeCell ref="E20:F20"/>
    <mergeCell ref="B21:C21"/>
    <mergeCell ref="E23:F23"/>
    <mergeCell ref="B58:C58"/>
    <mergeCell ref="E58:F58"/>
    <mergeCell ref="B34:C34"/>
    <mergeCell ref="B39:C39"/>
    <mergeCell ref="B25:C25"/>
    <mergeCell ref="E25:F25"/>
    <mergeCell ref="E46:F46"/>
    <mergeCell ref="B27:C27"/>
    <mergeCell ref="E27:F27"/>
    <mergeCell ref="B29:C29"/>
    <mergeCell ref="E29:F29"/>
    <mergeCell ref="E60:F60"/>
    <mergeCell ref="B32:C32"/>
    <mergeCell ref="E32:F32"/>
    <mergeCell ref="B28:C28"/>
    <mergeCell ref="E28:F28"/>
    <mergeCell ref="E31:F31"/>
    <mergeCell ref="A35:A40"/>
    <mergeCell ref="B35:C35"/>
    <mergeCell ref="E4:F4"/>
    <mergeCell ref="B24:C24"/>
    <mergeCell ref="E24:F24"/>
    <mergeCell ref="E21:F21"/>
    <mergeCell ref="B22:C22"/>
    <mergeCell ref="E10:F10"/>
    <mergeCell ref="B26:C26"/>
    <mergeCell ref="E26:F26"/>
    <mergeCell ref="B48:C48"/>
    <mergeCell ref="E48:F48"/>
    <mergeCell ref="A50:A56"/>
    <mergeCell ref="E30:F30"/>
    <mergeCell ref="B30:C30"/>
    <mergeCell ref="B40:C40"/>
    <mergeCell ref="B36:C36"/>
    <mergeCell ref="B37:C37"/>
    <mergeCell ref="B38:C38"/>
    <mergeCell ref="E34:F34"/>
  </mergeCells>
  <printOptions horizontalCentered="1"/>
  <pageMargins left="0.35433070866141736" right="0.17" top="0.28" bottom="0.26" header="0.2" footer="0.17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SheetLayoutView="100" zoomScalePageLayoutView="0" workbookViewId="0" topLeftCell="A28">
      <selection activeCell="B16" sqref="B16"/>
    </sheetView>
  </sheetViews>
  <sheetFormatPr defaultColWidth="9.140625" defaultRowHeight="15"/>
  <cols>
    <col min="1" max="1" width="4.7109375" style="0" customWidth="1"/>
    <col min="2" max="2" width="39.8515625" style="0" customWidth="1"/>
    <col min="3" max="3" width="16.8515625" style="0" customWidth="1"/>
    <col min="4" max="4" width="10.00390625" style="0" customWidth="1"/>
    <col min="5" max="5" width="10.57421875" style="0" customWidth="1"/>
    <col min="7" max="7" width="11.8515625" style="0" customWidth="1"/>
    <col min="8" max="8" width="12.57421875" style="0" customWidth="1"/>
  </cols>
  <sheetData>
    <row r="1" spans="1:8" ht="15.75">
      <c r="A1" s="48"/>
      <c r="B1" s="48"/>
      <c r="C1" s="48"/>
      <c r="D1" s="48"/>
      <c r="E1" s="48"/>
      <c r="F1" s="48"/>
      <c r="G1" s="182" t="s">
        <v>31</v>
      </c>
      <c r="H1" s="182"/>
    </row>
    <row r="2" spans="1:8" ht="15.75">
      <c r="A2" s="48"/>
      <c r="B2" s="48"/>
      <c r="C2" s="48"/>
      <c r="D2" s="48"/>
      <c r="E2" s="48"/>
      <c r="F2" s="48"/>
      <c r="G2" s="48"/>
      <c r="H2" s="49" t="s">
        <v>49</v>
      </c>
    </row>
    <row r="3" spans="1:8" ht="15.75" customHeight="1">
      <c r="A3" s="48"/>
      <c r="B3" s="48"/>
      <c r="C3" s="48"/>
      <c r="D3" s="48"/>
      <c r="E3" s="183" t="s">
        <v>32</v>
      </c>
      <c r="F3" s="184"/>
      <c r="G3" s="184"/>
      <c r="H3" s="184"/>
    </row>
    <row r="4" spans="1:8" ht="15.75">
      <c r="A4" s="48"/>
      <c r="B4" s="48"/>
      <c r="C4" s="48"/>
      <c r="D4" s="48"/>
      <c r="E4" s="48"/>
      <c r="F4" s="48"/>
      <c r="G4" s="48"/>
      <c r="H4" s="49"/>
    </row>
    <row r="5" spans="1:8" ht="15.75">
      <c r="A5" s="185" t="s">
        <v>90</v>
      </c>
      <c r="B5" s="185"/>
      <c r="C5" s="185"/>
      <c r="D5" s="185"/>
      <c r="E5" s="185"/>
      <c r="F5" s="185"/>
      <c r="G5" s="185"/>
      <c r="H5" s="185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281.25" customHeight="1">
      <c r="A7" s="50" t="s">
        <v>33</v>
      </c>
      <c r="B7" s="50" t="s">
        <v>34</v>
      </c>
      <c r="C7" s="51" t="s">
        <v>35</v>
      </c>
      <c r="D7" s="52" t="s">
        <v>36</v>
      </c>
      <c r="E7" s="50" t="s">
        <v>37</v>
      </c>
      <c r="F7" s="50" t="s">
        <v>38</v>
      </c>
      <c r="G7" s="50" t="s">
        <v>39</v>
      </c>
      <c r="H7" s="50" t="s">
        <v>40</v>
      </c>
    </row>
    <row r="8" spans="1:8" ht="15">
      <c r="A8" s="53">
        <v>1</v>
      </c>
      <c r="B8" s="53">
        <v>2</v>
      </c>
      <c r="C8" s="53"/>
      <c r="D8" s="53">
        <v>3</v>
      </c>
      <c r="E8" s="53">
        <v>4</v>
      </c>
      <c r="F8" s="53">
        <v>5</v>
      </c>
      <c r="G8" s="53">
        <v>6</v>
      </c>
      <c r="H8" s="53">
        <v>7</v>
      </c>
    </row>
    <row r="9" spans="1:8" ht="31.5">
      <c r="A9" s="64">
        <v>1</v>
      </c>
      <c r="B9" s="69" t="s">
        <v>50</v>
      </c>
      <c r="C9" s="55"/>
      <c r="D9" s="70">
        <v>71002</v>
      </c>
      <c r="E9" s="54"/>
      <c r="F9" s="71"/>
      <c r="G9" s="71"/>
      <c r="H9" s="72">
        <f>SUM(H10:H19)</f>
        <v>9185.02</v>
      </c>
    </row>
    <row r="10" spans="1:8" ht="15.75">
      <c r="A10" s="88">
        <v>1</v>
      </c>
      <c r="B10" s="68" t="s">
        <v>51</v>
      </c>
      <c r="C10" s="74"/>
      <c r="D10" s="75">
        <v>71002</v>
      </c>
      <c r="E10" s="76" t="s">
        <v>41</v>
      </c>
      <c r="F10" s="65">
        <v>25</v>
      </c>
      <c r="G10" s="77">
        <v>240</v>
      </c>
      <c r="H10" s="78">
        <f>F10*G10</f>
        <v>6000</v>
      </c>
    </row>
    <row r="11" spans="1:8" ht="15.75">
      <c r="A11" s="88">
        <v>2</v>
      </c>
      <c r="B11" s="68" t="s">
        <v>52</v>
      </c>
      <c r="C11" s="74"/>
      <c r="D11" s="75">
        <v>71002</v>
      </c>
      <c r="E11" s="76" t="s">
        <v>41</v>
      </c>
      <c r="F11" s="65">
        <v>50</v>
      </c>
      <c r="G11" s="77">
        <v>3.5</v>
      </c>
      <c r="H11" s="78">
        <f aca="true" t="shared" si="0" ref="H11:H19">F11*G11</f>
        <v>175</v>
      </c>
    </row>
    <row r="12" spans="1:8" ht="15.75">
      <c r="A12" s="88">
        <v>3</v>
      </c>
      <c r="B12" s="68" t="s">
        <v>53</v>
      </c>
      <c r="C12" s="74"/>
      <c r="D12" s="75">
        <v>71002</v>
      </c>
      <c r="E12" s="76" t="s">
        <v>41</v>
      </c>
      <c r="F12" s="65">
        <v>2</v>
      </c>
      <c r="G12" s="77">
        <v>100.01</v>
      </c>
      <c r="H12" s="78">
        <f t="shared" si="0"/>
        <v>200.02</v>
      </c>
    </row>
    <row r="13" spans="1:8" ht="15" customHeight="1">
      <c r="A13" s="88">
        <v>4</v>
      </c>
      <c r="B13" s="68" t="s">
        <v>54</v>
      </c>
      <c r="C13" s="74"/>
      <c r="D13" s="75">
        <v>71002</v>
      </c>
      <c r="E13" s="76" t="s">
        <v>41</v>
      </c>
      <c r="F13" s="65">
        <v>5</v>
      </c>
      <c r="G13" s="77">
        <v>58</v>
      </c>
      <c r="H13" s="78">
        <f t="shared" si="0"/>
        <v>290</v>
      </c>
    </row>
    <row r="14" spans="1:8" ht="15.75">
      <c r="A14" s="88">
        <v>5</v>
      </c>
      <c r="B14" s="68" t="s">
        <v>55</v>
      </c>
      <c r="C14" s="74"/>
      <c r="D14" s="75">
        <v>71002</v>
      </c>
      <c r="E14" s="76" t="s">
        <v>41</v>
      </c>
      <c r="F14" s="65">
        <v>5</v>
      </c>
      <c r="G14" s="77">
        <v>100</v>
      </c>
      <c r="H14" s="78">
        <f t="shared" si="0"/>
        <v>500</v>
      </c>
    </row>
    <row r="15" spans="1:8" ht="15.75">
      <c r="A15" s="88">
        <v>6</v>
      </c>
      <c r="B15" s="68" t="s">
        <v>56</v>
      </c>
      <c r="C15" s="74"/>
      <c r="D15" s="75">
        <v>71002</v>
      </c>
      <c r="E15" s="76" t="s">
        <v>41</v>
      </c>
      <c r="F15" s="65">
        <v>5</v>
      </c>
      <c r="G15" s="77">
        <v>50</v>
      </c>
      <c r="H15" s="78">
        <f t="shared" si="0"/>
        <v>250</v>
      </c>
    </row>
    <row r="16" spans="1:8" ht="15.75">
      <c r="A16" s="88">
        <v>7</v>
      </c>
      <c r="B16" s="68" t="s">
        <v>57</v>
      </c>
      <c r="C16" s="74"/>
      <c r="D16" s="75">
        <v>71002</v>
      </c>
      <c r="E16" s="76" t="s">
        <v>58</v>
      </c>
      <c r="F16" s="65">
        <v>5</v>
      </c>
      <c r="G16" s="77">
        <v>100</v>
      </c>
      <c r="H16" s="78">
        <f t="shared" si="0"/>
        <v>500</v>
      </c>
    </row>
    <row r="17" spans="1:8" ht="15.75">
      <c r="A17" s="88">
        <v>8</v>
      </c>
      <c r="B17" s="68" t="s">
        <v>59</v>
      </c>
      <c r="C17" s="74"/>
      <c r="D17" s="75">
        <v>71002</v>
      </c>
      <c r="E17" s="76" t="s">
        <v>41</v>
      </c>
      <c r="F17" s="65">
        <v>5</v>
      </c>
      <c r="G17" s="77">
        <v>50</v>
      </c>
      <c r="H17" s="78">
        <f t="shared" si="0"/>
        <v>250</v>
      </c>
    </row>
    <row r="18" spans="1:8" ht="15.75">
      <c r="A18" s="88">
        <v>9</v>
      </c>
      <c r="B18" s="68" t="s">
        <v>60</v>
      </c>
      <c r="C18" s="47"/>
      <c r="D18" s="75">
        <v>71002</v>
      </c>
      <c r="E18" s="76" t="s">
        <v>41</v>
      </c>
      <c r="F18" s="65">
        <v>30</v>
      </c>
      <c r="G18" s="77">
        <v>20</v>
      </c>
      <c r="H18" s="80">
        <f t="shared" si="0"/>
        <v>600</v>
      </c>
    </row>
    <row r="19" spans="1:8" ht="15.75">
      <c r="A19" s="88">
        <v>10</v>
      </c>
      <c r="B19" s="68" t="s">
        <v>61</v>
      </c>
      <c r="C19" s="47"/>
      <c r="D19" s="75">
        <v>71002</v>
      </c>
      <c r="E19" s="76" t="s">
        <v>41</v>
      </c>
      <c r="F19" s="65">
        <v>70</v>
      </c>
      <c r="G19" s="77">
        <v>6</v>
      </c>
      <c r="H19" s="80">
        <f t="shared" si="0"/>
        <v>420</v>
      </c>
    </row>
    <row r="20" spans="1:8" ht="15.75">
      <c r="A20" s="73"/>
      <c r="B20" s="68"/>
      <c r="C20" s="74"/>
      <c r="D20" s="75"/>
      <c r="E20" s="76"/>
      <c r="F20" s="65"/>
      <c r="G20" s="77"/>
      <c r="H20" s="78"/>
    </row>
    <row r="21" spans="1:8" ht="15.75">
      <c r="A21" s="81"/>
      <c r="B21" s="82"/>
      <c r="C21" s="47"/>
      <c r="D21" s="75"/>
      <c r="E21" s="57"/>
      <c r="F21" s="83"/>
      <c r="G21" s="84"/>
      <c r="H21" s="80"/>
    </row>
    <row r="22" spans="1:8" ht="15.75">
      <c r="A22" s="64">
        <v>2</v>
      </c>
      <c r="B22" s="85" t="s">
        <v>62</v>
      </c>
      <c r="C22" s="47"/>
      <c r="D22" s="70">
        <v>71002</v>
      </c>
      <c r="E22" s="54"/>
      <c r="F22" s="86"/>
      <c r="G22" s="87"/>
      <c r="H22" s="72">
        <f>SUM(H23:H59)</f>
        <v>71215.16</v>
      </c>
    </row>
    <row r="23" spans="1:8" ht="15.75">
      <c r="A23" s="88"/>
      <c r="B23" s="68"/>
      <c r="C23" s="89"/>
      <c r="D23" s="75"/>
      <c r="E23" s="67"/>
      <c r="F23" s="90"/>
      <c r="G23" s="91"/>
      <c r="H23" s="80"/>
    </row>
    <row r="24" spans="1:8" ht="15.75">
      <c r="A24" s="88">
        <v>1</v>
      </c>
      <c r="B24" s="68" t="s">
        <v>63</v>
      </c>
      <c r="C24" s="89"/>
      <c r="D24" s="92">
        <v>71002</v>
      </c>
      <c r="E24" s="76" t="s">
        <v>41</v>
      </c>
      <c r="F24" s="93">
        <v>10</v>
      </c>
      <c r="G24" s="94">
        <v>100</v>
      </c>
      <c r="H24" s="78">
        <f aca="true" t="shared" si="1" ref="H24:H49">F24*G24</f>
        <v>1000</v>
      </c>
    </row>
    <row r="25" spans="1:8" ht="16.5" customHeight="1">
      <c r="A25" s="88">
        <v>2</v>
      </c>
      <c r="B25" s="68" t="s">
        <v>64</v>
      </c>
      <c r="C25" s="89"/>
      <c r="D25" s="92">
        <v>71002</v>
      </c>
      <c r="E25" s="65" t="s">
        <v>65</v>
      </c>
      <c r="F25" s="93">
        <v>6</v>
      </c>
      <c r="G25" s="94">
        <v>750</v>
      </c>
      <c r="H25" s="78">
        <f t="shared" si="1"/>
        <v>4500</v>
      </c>
    </row>
    <row r="26" spans="1:8" ht="15.75">
      <c r="A26" s="88">
        <v>3</v>
      </c>
      <c r="B26" s="68" t="s">
        <v>66</v>
      </c>
      <c r="C26" s="89"/>
      <c r="D26" s="92">
        <v>71002</v>
      </c>
      <c r="E26" s="65" t="s">
        <v>65</v>
      </c>
      <c r="F26" s="93">
        <v>12</v>
      </c>
      <c r="G26" s="94">
        <v>200</v>
      </c>
      <c r="H26" s="78">
        <f t="shared" si="1"/>
        <v>2400</v>
      </c>
    </row>
    <row r="27" spans="1:8" ht="15.75">
      <c r="A27" s="88">
        <v>4</v>
      </c>
      <c r="B27" s="68" t="s">
        <v>67</v>
      </c>
      <c r="C27" s="89"/>
      <c r="D27" s="92">
        <v>71002</v>
      </c>
      <c r="E27" s="76" t="s">
        <v>41</v>
      </c>
      <c r="F27" s="93">
        <v>12</v>
      </c>
      <c r="G27" s="94">
        <v>180</v>
      </c>
      <c r="H27" s="78">
        <f t="shared" si="1"/>
        <v>2160</v>
      </c>
    </row>
    <row r="28" spans="1:8" ht="15.75">
      <c r="A28" s="88">
        <v>5</v>
      </c>
      <c r="B28" s="68" t="s">
        <v>68</v>
      </c>
      <c r="C28" s="89"/>
      <c r="D28" s="92">
        <v>71002</v>
      </c>
      <c r="E28" s="76" t="s">
        <v>41</v>
      </c>
      <c r="F28" s="93">
        <v>4</v>
      </c>
      <c r="G28" s="94">
        <v>250</v>
      </c>
      <c r="H28" s="78">
        <f t="shared" si="1"/>
        <v>1000</v>
      </c>
    </row>
    <row r="29" spans="1:8" ht="15.75">
      <c r="A29" s="88">
        <v>6</v>
      </c>
      <c r="B29" s="68" t="s">
        <v>69</v>
      </c>
      <c r="C29" s="89"/>
      <c r="D29" s="92">
        <v>71002</v>
      </c>
      <c r="E29" s="76" t="s">
        <v>41</v>
      </c>
      <c r="F29" s="93">
        <v>5</v>
      </c>
      <c r="G29" s="94">
        <v>160</v>
      </c>
      <c r="H29" s="78">
        <f t="shared" si="1"/>
        <v>800</v>
      </c>
    </row>
    <row r="30" spans="1:8" ht="15.75">
      <c r="A30" s="88">
        <v>7</v>
      </c>
      <c r="B30" s="68" t="s">
        <v>70</v>
      </c>
      <c r="C30" s="89"/>
      <c r="D30" s="92">
        <v>71002</v>
      </c>
      <c r="E30" s="76" t="s">
        <v>41</v>
      </c>
      <c r="F30" s="93">
        <v>20</v>
      </c>
      <c r="G30" s="94">
        <v>150</v>
      </c>
      <c r="H30" s="78">
        <f t="shared" si="1"/>
        <v>3000</v>
      </c>
    </row>
    <row r="31" spans="1:8" ht="15.75">
      <c r="A31" s="88">
        <v>8</v>
      </c>
      <c r="B31" s="68" t="s">
        <v>71</v>
      </c>
      <c r="C31" s="89"/>
      <c r="D31" s="92">
        <v>71002</v>
      </c>
      <c r="E31" s="76" t="s">
        <v>41</v>
      </c>
      <c r="F31" s="93">
        <v>10</v>
      </c>
      <c r="G31" s="94">
        <v>55</v>
      </c>
      <c r="H31" s="78">
        <f t="shared" si="1"/>
        <v>550</v>
      </c>
    </row>
    <row r="32" spans="1:8" ht="15.75">
      <c r="A32" s="88">
        <v>9</v>
      </c>
      <c r="B32" s="68" t="s">
        <v>72</v>
      </c>
      <c r="C32" s="89"/>
      <c r="D32" s="92">
        <v>71002</v>
      </c>
      <c r="E32" s="76" t="s">
        <v>41</v>
      </c>
      <c r="F32" s="93">
        <v>10</v>
      </c>
      <c r="G32" s="94">
        <v>80</v>
      </c>
      <c r="H32" s="78">
        <f t="shared" si="1"/>
        <v>800</v>
      </c>
    </row>
    <row r="33" spans="1:8" ht="15.75">
      <c r="A33" s="88">
        <v>10</v>
      </c>
      <c r="B33" s="68" t="s">
        <v>73</v>
      </c>
      <c r="C33" s="89"/>
      <c r="D33" s="92">
        <v>71002</v>
      </c>
      <c r="E33" s="65" t="s">
        <v>74</v>
      </c>
      <c r="F33" s="93">
        <v>10</v>
      </c>
      <c r="G33" s="94">
        <v>100</v>
      </c>
      <c r="H33" s="78">
        <f t="shared" si="1"/>
        <v>1000</v>
      </c>
    </row>
    <row r="34" spans="1:8" ht="15.75">
      <c r="A34" s="88">
        <v>11</v>
      </c>
      <c r="B34" s="68" t="s">
        <v>75</v>
      </c>
      <c r="C34" s="89"/>
      <c r="D34" s="92">
        <v>71002</v>
      </c>
      <c r="E34" s="76" t="s">
        <v>41</v>
      </c>
      <c r="F34" s="93">
        <v>5</v>
      </c>
      <c r="G34" s="94">
        <v>150</v>
      </c>
      <c r="H34" s="78">
        <f t="shared" si="1"/>
        <v>750</v>
      </c>
    </row>
    <row r="35" spans="1:8" ht="15.75">
      <c r="A35" s="88">
        <v>12</v>
      </c>
      <c r="B35" s="68" t="s">
        <v>76</v>
      </c>
      <c r="C35" s="89"/>
      <c r="D35" s="92">
        <v>71002</v>
      </c>
      <c r="E35" s="76" t="s">
        <v>41</v>
      </c>
      <c r="F35" s="93">
        <v>110</v>
      </c>
      <c r="G35" s="94">
        <v>40</v>
      </c>
      <c r="H35" s="78">
        <f t="shared" si="1"/>
        <v>4400</v>
      </c>
    </row>
    <row r="36" spans="1:8" ht="15.75">
      <c r="A36" s="88">
        <v>13</v>
      </c>
      <c r="B36" s="68" t="s">
        <v>77</v>
      </c>
      <c r="C36" s="89"/>
      <c r="D36" s="92">
        <v>71002</v>
      </c>
      <c r="E36" s="76" t="s">
        <v>41</v>
      </c>
      <c r="F36" s="93">
        <v>2</v>
      </c>
      <c r="G36" s="94">
        <v>2000</v>
      </c>
      <c r="H36" s="78">
        <f t="shared" si="1"/>
        <v>4000</v>
      </c>
    </row>
    <row r="37" spans="1:8" ht="15.75">
      <c r="A37" s="88">
        <v>14</v>
      </c>
      <c r="B37" s="68" t="s">
        <v>78</v>
      </c>
      <c r="C37" s="89"/>
      <c r="D37" s="92">
        <v>71002</v>
      </c>
      <c r="E37" s="76" t="s">
        <v>41</v>
      </c>
      <c r="F37" s="93">
        <v>15</v>
      </c>
      <c r="G37" s="94">
        <v>90</v>
      </c>
      <c r="H37" s="78">
        <f t="shared" si="1"/>
        <v>1350</v>
      </c>
    </row>
    <row r="38" spans="1:8" ht="15.75">
      <c r="A38" s="88">
        <v>15</v>
      </c>
      <c r="B38" s="68" t="s">
        <v>79</v>
      </c>
      <c r="C38" s="89"/>
      <c r="D38" s="92">
        <v>71002</v>
      </c>
      <c r="E38" s="65" t="s">
        <v>74</v>
      </c>
      <c r="F38" s="93">
        <v>15</v>
      </c>
      <c r="G38" s="94">
        <v>210</v>
      </c>
      <c r="H38" s="78">
        <f t="shared" si="1"/>
        <v>3150</v>
      </c>
    </row>
    <row r="39" spans="1:8" ht="15.75">
      <c r="A39" s="88">
        <v>16</v>
      </c>
      <c r="B39" s="68" t="s">
        <v>80</v>
      </c>
      <c r="C39" s="89"/>
      <c r="D39" s="92">
        <v>71002</v>
      </c>
      <c r="E39" s="65" t="s">
        <v>74</v>
      </c>
      <c r="F39" s="93">
        <v>16</v>
      </c>
      <c r="G39" s="94">
        <v>90</v>
      </c>
      <c r="H39" s="78">
        <f t="shared" si="1"/>
        <v>1440</v>
      </c>
    </row>
    <row r="40" spans="1:8" ht="15.75">
      <c r="A40" s="88">
        <v>17</v>
      </c>
      <c r="B40" s="68" t="s">
        <v>81</v>
      </c>
      <c r="C40" s="89"/>
      <c r="D40" s="92">
        <v>71002</v>
      </c>
      <c r="E40" s="65" t="s">
        <v>74</v>
      </c>
      <c r="F40" s="93">
        <v>15</v>
      </c>
      <c r="G40" s="94">
        <v>60</v>
      </c>
      <c r="H40" s="78">
        <f t="shared" si="1"/>
        <v>900</v>
      </c>
    </row>
    <row r="41" spans="1:8" ht="15.75">
      <c r="A41" s="88">
        <v>18</v>
      </c>
      <c r="B41" s="68" t="s">
        <v>82</v>
      </c>
      <c r="C41" s="89"/>
      <c r="D41" s="92">
        <v>71002</v>
      </c>
      <c r="E41" s="65" t="s">
        <v>74</v>
      </c>
      <c r="F41" s="93">
        <v>15</v>
      </c>
      <c r="G41" s="94">
        <v>120</v>
      </c>
      <c r="H41" s="78">
        <f t="shared" si="1"/>
        <v>1800</v>
      </c>
    </row>
    <row r="42" spans="1:8" ht="15.75">
      <c r="A42" s="88">
        <v>19</v>
      </c>
      <c r="B42" s="68" t="s">
        <v>83</v>
      </c>
      <c r="C42" s="89"/>
      <c r="D42" s="92">
        <v>71002</v>
      </c>
      <c r="E42" s="76" t="s">
        <v>41</v>
      </c>
      <c r="F42" s="93">
        <v>40</v>
      </c>
      <c r="G42" s="94">
        <v>80</v>
      </c>
      <c r="H42" s="78">
        <f t="shared" si="1"/>
        <v>3200</v>
      </c>
    </row>
    <row r="43" spans="1:8" ht="15.75">
      <c r="A43" s="88">
        <v>20</v>
      </c>
      <c r="B43" s="68" t="s">
        <v>84</v>
      </c>
      <c r="C43" s="47"/>
      <c r="D43" s="75">
        <v>71002</v>
      </c>
      <c r="E43" s="95" t="s">
        <v>41</v>
      </c>
      <c r="F43" s="96">
        <v>15</v>
      </c>
      <c r="G43" s="97">
        <v>80</v>
      </c>
      <c r="H43" s="80">
        <f t="shared" si="1"/>
        <v>1200</v>
      </c>
    </row>
    <row r="44" spans="1:8" ht="15.75">
      <c r="A44" s="88">
        <v>21</v>
      </c>
      <c r="B44" s="68" t="s">
        <v>85</v>
      </c>
      <c r="C44" s="98"/>
      <c r="D44" s="99">
        <v>71002</v>
      </c>
      <c r="E44" s="67" t="s">
        <v>74</v>
      </c>
      <c r="F44" s="90">
        <v>12</v>
      </c>
      <c r="G44" s="100">
        <v>80</v>
      </c>
      <c r="H44" s="101">
        <f t="shared" si="1"/>
        <v>960</v>
      </c>
    </row>
    <row r="45" spans="1:8" ht="15.75">
      <c r="A45" s="88">
        <v>22</v>
      </c>
      <c r="B45" s="68" t="s">
        <v>86</v>
      </c>
      <c r="C45" s="47"/>
      <c r="D45" s="75">
        <v>71002</v>
      </c>
      <c r="E45" s="65" t="s">
        <v>41</v>
      </c>
      <c r="F45" s="65">
        <v>15</v>
      </c>
      <c r="G45" s="102">
        <v>120</v>
      </c>
      <c r="H45" s="80">
        <f t="shared" si="1"/>
        <v>1800</v>
      </c>
    </row>
    <row r="46" spans="1:8" ht="15.75">
      <c r="A46" s="88">
        <v>23</v>
      </c>
      <c r="B46" s="68" t="s">
        <v>87</v>
      </c>
      <c r="C46" s="47"/>
      <c r="D46" s="75">
        <v>71002</v>
      </c>
      <c r="E46" s="65" t="s">
        <v>41</v>
      </c>
      <c r="F46" s="65">
        <v>12</v>
      </c>
      <c r="G46" s="102">
        <v>500</v>
      </c>
      <c r="H46" s="80">
        <f t="shared" si="1"/>
        <v>6000</v>
      </c>
    </row>
    <row r="47" spans="1:8" ht="15.75">
      <c r="A47" s="88">
        <v>24</v>
      </c>
      <c r="B47" s="103" t="s">
        <v>88</v>
      </c>
      <c r="C47" s="66"/>
      <c r="D47" s="104">
        <v>71002</v>
      </c>
      <c r="E47" s="95" t="s">
        <v>41</v>
      </c>
      <c r="F47" s="96">
        <v>24</v>
      </c>
      <c r="G47" s="97">
        <v>140</v>
      </c>
      <c r="H47" s="80">
        <f t="shared" si="1"/>
        <v>3360</v>
      </c>
    </row>
    <row r="48" spans="1:8" ht="15.75">
      <c r="A48" s="88">
        <v>25</v>
      </c>
      <c r="B48" s="105" t="s">
        <v>89</v>
      </c>
      <c r="C48" s="47"/>
      <c r="D48" s="75">
        <v>71002</v>
      </c>
      <c r="E48" s="57" t="s">
        <v>41</v>
      </c>
      <c r="F48" s="83">
        <v>3</v>
      </c>
      <c r="G48" s="106">
        <v>500</v>
      </c>
      <c r="H48" s="80">
        <f t="shared" si="1"/>
        <v>1500</v>
      </c>
    </row>
    <row r="49" spans="1:8" ht="15.75">
      <c r="A49" s="88">
        <v>26</v>
      </c>
      <c r="B49" s="105" t="s">
        <v>112</v>
      </c>
      <c r="C49" s="47"/>
      <c r="D49" s="75">
        <v>71002</v>
      </c>
      <c r="E49" s="57" t="s">
        <v>41</v>
      </c>
      <c r="F49" s="83">
        <v>4</v>
      </c>
      <c r="G49" s="106">
        <v>946.79</v>
      </c>
      <c r="H49" s="80">
        <f t="shared" si="1"/>
        <v>3787.16</v>
      </c>
    </row>
    <row r="50" spans="1:8" ht="15.75">
      <c r="A50" s="88">
        <v>27</v>
      </c>
      <c r="B50" s="68" t="s">
        <v>126</v>
      </c>
      <c r="C50" s="74"/>
      <c r="D50" s="75">
        <v>71002</v>
      </c>
      <c r="E50" s="76" t="s">
        <v>41</v>
      </c>
      <c r="F50" s="65">
        <v>1</v>
      </c>
      <c r="G50" s="77">
        <v>1809</v>
      </c>
      <c r="H50" s="78">
        <f aca="true" t="shared" si="2" ref="H50:H59">F50*G50</f>
        <v>1809</v>
      </c>
    </row>
    <row r="51" spans="1:8" ht="15.75">
      <c r="A51" s="88">
        <v>28</v>
      </c>
      <c r="B51" s="68" t="s">
        <v>127</v>
      </c>
      <c r="C51" s="74"/>
      <c r="D51" s="75">
        <v>71002</v>
      </c>
      <c r="E51" s="76" t="s">
        <v>41</v>
      </c>
      <c r="F51" s="65">
        <v>1</v>
      </c>
      <c r="G51" s="77">
        <v>1697</v>
      </c>
      <c r="H51" s="78">
        <f t="shared" si="2"/>
        <v>1697</v>
      </c>
    </row>
    <row r="52" spans="1:8" ht="15.75">
      <c r="A52" s="88">
        <v>29</v>
      </c>
      <c r="B52" s="68" t="s">
        <v>128</v>
      </c>
      <c r="C52" s="74"/>
      <c r="D52" s="75">
        <v>71002</v>
      </c>
      <c r="E52" s="76" t="s">
        <v>41</v>
      </c>
      <c r="F52" s="75">
        <v>1</v>
      </c>
      <c r="G52" s="79">
        <v>1853</v>
      </c>
      <c r="H52" s="78">
        <f t="shared" si="2"/>
        <v>1853</v>
      </c>
    </row>
    <row r="53" spans="1:8" ht="15" customHeight="1">
      <c r="A53" s="88">
        <v>30</v>
      </c>
      <c r="B53" s="68" t="s">
        <v>129</v>
      </c>
      <c r="C53" s="74"/>
      <c r="D53" s="75">
        <v>71002</v>
      </c>
      <c r="E53" s="76" t="s">
        <v>41</v>
      </c>
      <c r="F53" s="65">
        <v>1</v>
      </c>
      <c r="G53" s="77">
        <v>3293</v>
      </c>
      <c r="H53" s="78">
        <f t="shared" si="2"/>
        <v>3293</v>
      </c>
    </row>
    <row r="54" spans="1:8" ht="15.75">
      <c r="A54" s="88">
        <v>31</v>
      </c>
      <c r="B54" s="68" t="s">
        <v>130</v>
      </c>
      <c r="C54" s="74"/>
      <c r="D54" s="75">
        <v>71002</v>
      </c>
      <c r="E54" s="76" t="s">
        <v>41</v>
      </c>
      <c r="F54" s="65">
        <v>5</v>
      </c>
      <c r="G54" s="77">
        <v>117</v>
      </c>
      <c r="H54" s="78">
        <f t="shared" si="2"/>
        <v>585</v>
      </c>
    </row>
    <row r="55" spans="1:8" ht="15.75">
      <c r="A55" s="88">
        <v>32</v>
      </c>
      <c r="B55" s="68" t="s">
        <v>131</v>
      </c>
      <c r="C55" s="74"/>
      <c r="D55" s="75">
        <v>71002</v>
      </c>
      <c r="E55" s="76" t="s">
        <v>41</v>
      </c>
      <c r="F55" s="65">
        <v>4</v>
      </c>
      <c r="G55" s="77">
        <v>123</v>
      </c>
      <c r="H55" s="78">
        <f t="shared" si="2"/>
        <v>492</v>
      </c>
    </row>
    <row r="56" spans="1:8" ht="15.75">
      <c r="A56" s="88">
        <v>33</v>
      </c>
      <c r="B56" s="68" t="s">
        <v>132</v>
      </c>
      <c r="C56" s="74"/>
      <c r="D56" s="75">
        <v>71002</v>
      </c>
      <c r="E56" s="76" t="s">
        <v>41</v>
      </c>
      <c r="F56" s="65">
        <v>5</v>
      </c>
      <c r="G56" s="77">
        <v>252</v>
      </c>
      <c r="H56" s="78">
        <f t="shared" si="2"/>
        <v>1260</v>
      </c>
    </row>
    <row r="57" spans="1:8" ht="15.75">
      <c r="A57" s="88">
        <v>34</v>
      </c>
      <c r="B57" s="68" t="s">
        <v>133</v>
      </c>
      <c r="C57" s="74"/>
      <c r="D57" s="75">
        <v>71002</v>
      </c>
      <c r="E57" s="76" t="s">
        <v>41</v>
      </c>
      <c r="F57" s="65">
        <v>5</v>
      </c>
      <c r="G57" s="77">
        <v>369</v>
      </c>
      <c r="H57" s="78">
        <f t="shared" si="2"/>
        <v>1845</v>
      </c>
    </row>
    <row r="58" spans="1:8" ht="15.75">
      <c r="A58" s="88">
        <v>35</v>
      </c>
      <c r="B58" s="68" t="s">
        <v>134</v>
      </c>
      <c r="C58" s="74"/>
      <c r="D58" s="75">
        <v>71002</v>
      </c>
      <c r="E58" s="76" t="s">
        <v>41</v>
      </c>
      <c r="F58" s="65">
        <v>1</v>
      </c>
      <c r="G58" s="77">
        <v>707</v>
      </c>
      <c r="H58" s="78">
        <f t="shared" si="2"/>
        <v>707</v>
      </c>
    </row>
    <row r="59" spans="1:8" ht="15.75" customHeight="1">
      <c r="A59" s="88">
        <v>36</v>
      </c>
      <c r="B59" s="68" t="s">
        <v>135</v>
      </c>
      <c r="C59" s="74"/>
      <c r="D59" s="75">
        <v>71002</v>
      </c>
      <c r="E59" s="76" t="s">
        <v>41</v>
      </c>
      <c r="F59" s="65">
        <v>1</v>
      </c>
      <c r="G59" s="77">
        <v>867</v>
      </c>
      <c r="H59" s="78">
        <f t="shared" si="2"/>
        <v>867</v>
      </c>
    </row>
    <row r="60" spans="1:8" ht="15.75">
      <c r="A60" s="81"/>
      <c r="B60" s="105"/>
      <c r="C60" s="47"/>
      <c r="D60" s="75"/>
      <c r="E60" s="57"/>
      <c r="F60" s="83"/>
      <c r="G60" s="106"/>
      <c r="H60" s="80"/>
    </row>
    <row r="61" spans="1:8" ht="15.75">
      <c r="A61" s="81"/>
      <c r="B61" s="82"/>
      <c r="C61" s="47"/>
      <c r="D61" s="75"/>
      <c r="E61" s="57"/>
      <c r="F61" s="83"/>
      <c r="G61" s="84"/>
      <c r="H61" s="80"/>
    </row>
    <row r="62" spans="1:8" ht="15.75">
      <c r="A62" s="54"/>
      <c r="B62" s="108" t="s">
        <v>12</v>
      </c>
      <c r="C62" s="109"/>
      <c r="D62" s="54">
        <v>71002</v>
      </c>
      <c r="E62" s="54"/>
      <c r="F62" s="107"/>
      <c r="G62" s="56"/>
      <c r="H62" s="72">
        <f>H9+H22</f>
        <v>80400.18000000001</v>
      </c>
    </row>
    <row r="63" spans="1:8" ht="15.75">
      <c r="A63" s="58"/>
      <c r="B63" s="59"/>
      <c r="C63" s="59"/>
      <c r="D63" s="186"/>
      <c r="E63" s="186"/>
      <c r="F63" s="58"/>
      <c r="G63" s="186"/>
      <c r="H63" s="186"/>
    </row>
    <row r="64" spans="1:8" ht="24" customHeight="1">
      <c r="A64" s="187" t="s">
        <v>42</v>
      </c>
      <c r="B64" s="187"/>
      <c r="C64" s="187"/>
      <c r="D64" s="187"/>
      <c r="E64" s="187"/>
      <c r="F64" s="187"/>
      <c r="G64" s="187"/>
      <c r="H64" s="187"/>
    </row>
    <row r="65" spans="1:8" ht="15.75">
      <c r="A65" s="58"/>
      <c r="B65" s="59"/>
      <c r="C65" s="59"/>
      <c r="D65" s="58"/>
      <c r="E65" s="58"/>
      <c r="F65" s="58"/>
      <c r="G65" s="58"/>
      <c r="H65" s="58"/>
    </row>
    <row r="66" spans="1:8" ht="15.75">
      <c r="A66" s="58"/>
      <c r="B66" s="59"/>
      <c r="C66" s="59"/>
      <c r="D66" s="58"/>
      <c r="E66" s="58"/>
      <c r="F66" s="58"/>
      <c r="G66" s="58"/>
      <c r="H66" s="58"/>
    </row>
    <row r="67" spans="1:8" ht="15.75">
      <c r="A67" s="58"/>
      <c r="B67" s="60" t="s">
        <v>43</v>
      </c>
      <c r="C67" s="60"/>
      <c r="D67" s="58"/>
      <c r="E67" s="61"/>
      <c r="F67" s="58"/>
      <c r="G67" s="188" t="s">
        <v>47</v>
      </c>
      <c r="H67" s="188"/>
    </row>
    <row r="68" spans="1:8" ht="15.75">
      <c r="A68" s="62"/>
      <c r="B68" s="60"/>
      <c r="C68" s="60"/>
      <c r="D68" s="58"/>
      <c r="E68" s="58" t="s">
        <v>44</v>
      </c>
      <c r="F68" s="58"/>
      <c r="G68" s="189" t="s">
        <v>45</v>
      </c>
      <c r="H68" s="189"/>
    </row>
    <row r="69" spans="1:8" ht="15.75">
      <c r="A69" s="62"/>
      <c r="B69" s="60"/>
      <c r="C69" s="60"/>
      <c r="D69" s="58"/>
      <c r="E69" s="58"/>
      <c r="F69" s="58"/>
      <c r="G69" s="58"/>
      <c r="H69" s="58"/>
    </row>
    <row r="70" spans="1:8" ht="15.75">
      <c r="A70" s="62"/>
      <c r="B70" s="60" t="s">
        <v>46</v>
      </c>
      <c r="C70" s="60"/>
      <c r="D70" s="58"/>
      <c r="E70" s="61"/>
      <c r="F70" s="63"/>
      <c r="G70" s="190" t="s">
        <v>7</v>
      </c>
      <c r="H70" s="190"/>
    </row>
    <row r="71" spans="1:8" ht="15.75">
      <c r="A71" s="58"/>
      <c r="B71" s="58"/>
      <c r="C71" s="58"/>
      <c r="D71" s="58"/>
      <c r="E71" s="58" t="s">
        <v>44</v>
      </c>
      <c r="F71" s="58"/>
      <c r="G71" s="189" t="s">
        <v>45</v>
      </c>
      <c r="H71" s="189"/>
    </row>
    <row r="72" spans="1:8" ht="15.75">
      <c r="A72" s="48"/>
      <c r="B72" s="48"/>
      <c r="C72" s="48"/>
      <c r="D72" s="48"/>
      <c r="E72" s="48"/>
      <c r="F72" s="48"/>
      <c r="G72" s="48"/>
      <c r="H72" s="48"/>
    </row>
    <row r="73" spans="1:8" ht="15.75">
      <c r="A73" s="58"/>
      <c r="B73" s="58"/>
      <c r="C73" s="58"/>
      <c r="D73" s="186"/>
      <c r="E73" s="186"/>
      <c r="F73" s="58"/>
      <c r="G73" s="186"/>
      <c r="H73" s="186"/>
    </row>
    <row r="74" spans="1:8" ht="15.75">
      <c r="A74" s="58"/>
      <c r="B74" s="60"/>
      <c r="C74" s="60"/>
      <c r="D74" s="186"/>
      <c r="E74" s="186"/>
      <c r="F74" s="58"/>
      <c r="G74" s="186"/>
      <c r="H74" s="186"/>
    </row>
    <row r="75" spans="1:8" ht="15.75">
      <c r="A75" s="58"/>
      <c r="B75" s="59"/>
      <c r="C75" s="59"/>
      <c r="D75" s="186"/>
      <c r="E75" s="186"/>
      <c r="F75" s="58"/>
      <c r="G75" s="186"/>
      <c r="H75" s="186"/>
    </row>
    <row r="76" spans="1:8" ht="15.75">
      <c r="A76" s="58"/>
      <c r="B76" s="60"/>
      <c r="C76" s="60"/>
      <c r="D76" s="186"/>
      <c r="E76" s="186"/>
      <c r="F76" s="58"/>
      <c r="G76" s="186"/>
      <c r="H76" s="186"/>
    </row>
    <row r="77" spans="1:8" ht="15.75">
      <c r="A77" s="58"/>
      <c r="B77" s="59"/>
      <c r="C77" s="59"/>
      <c r="D77" s="186"/>
      <c r="E77" s="186"/>
      <c r="F77" s="58"/>
      <c r="G77" s="186"/>
      <c r="H77" s="186"/>
    </row>
    <row r="78" spans="1:8" ht="15.75">
      <c r="A78" s="58"/>
      <c r="B78" s="60"/>
      <c r="C78" s="60"/>
      <c r="D78" s="186"/>
      <c r="E78" s="186"/>
      <c r="F78" s="58"/>
      <c r="G78" s="186"/>
      <c r="H78" s="186"/>
    </row>
    <row r="79" spans="1:8" ht="15.75">
      <c r="A79" s="58"/>
      <c r="B79" s="59"/>
      <c r="C79" s="59"/>
      <c r="D79" s="186"/>
      <c r="E79" s="186"/>
      <c r="F79" s="58"/>
      <c r="G79" s="186"/>
      <c r="H79" s="186"/>
    </row>
    <row r="80" spans="1:8" ht="15.75">
      <c r="A80" s="58"/>
      <c r="B80" s="60"/>
      <c r="C80" s="60"/>
      <c r="D80" s="186"/>
      <c r="E80" s="186"/>
      <c r="F80" s="58"/>
      <c r="G80" s="186"/>
      <c r="H80" s="186"/>
    </row>
    <row r="81" spans="1:8" ht="15.75">
      <c r="A81" s="62"/>
      <c r="B81" s="60"/>
      <c r="C81" s="60"/>
      <c r="D81" s="186"/>
      <c r="E81" s="186"/>
      <c r="F81" s="58"/>
      <c r="G81" s="186"/>
      <c r="H81" s="186"/>
    </row>
    <row r="82" spans="1:8" ht="15.75">
      <c r="A82" s="62"/>
      <c r="B82" s="60"/>
      <c r="C82" s="60"/>
      <c r="D82" s="186"/>
      <c r="E82" s="186"/>
      <c r="F82" s="58"/>
      <c r="G82" s="186"/>
      <c r="H82" s="186"/>
    </row>
    <row r="83" spans="1:8" ht="15.75">
      <c r="A83" s="62"/>
      <c r="B83" s="60"/>
      <c r="C83" s="60"/>
      <c r="D83" s="186"/>
      <c r="E83" s="186"/>
      <c r="F83" s="63"/>
      <c r="G83" s="191"/>
      <c r="H83" s="191"/>
    </row>
  </sheetData>
  <sheetProtection/>
  <mergeCells count="32">
    <mergeCell ref="D83:E83"/>
    <mergeCell ref="G83:H83"/>
    <mergeCell ref="D79:E79"/>
    <mergeCell ref="G79:H79"/>
    <mergeCell ref="D80:E80"/>
    <mergeCell ref="G80:H80"/>
    <mergeCell ref="D81:E81"/>
    <mergeCell ref="G81:H81"/>
    <mergeCell ref="D77:E77"/>
    <mergeCell ref="G77:H77"/>
    <mergeCell ref="D78:E78"/>
    <mergeCell ref="G78:H78"/>
    <mergeCell ref="D82:E82"/>
    <mergeCell ref="G82:H82"/>
    <mergeCell ref="D74:E74"/>
    <mergeCell ref="G74:H74"/>
    <mergeCell ref="D75:E75"/>
    <mergeCell ref="G75:H75"/>
    <mergeCell ref="D76:E76"/>
    <mergeCell ref="G76:H76"/>
    <mergeCell ref="G67:H67"/>
    <mergeCell ref="G68:H68"/>
    <mergeCell ref="G70:H70"/>
    <mergeCell ref="G71:H71"/>
    <mergeCell ref="D73:E73"/>
    <mergeCell ref="G73:H73"/>
    <mergeCell ref="G1:H1"/>
    <mergeCell ref="E3:H3"/>
    <mergeCell ref="A5:H5"/>
    <mergeCell ref="D63:E63"/>
    <mergeCell ref="G63:H63"/>
    <mergeCell ref="A64:H6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PageLayoutView="0" workbookViewId="0" topLeftCell="A4">
      <selection activeCell="B42" sqref="B42"/>
    </sheetView>
  </sheetViews>
  <sheetFormatPr defaultColWidth="9.140625" defaultRowHeight="15"/>
  <cols>
    <col min="1" max="1" width="4.7109375" style="0" customWidth="1"/>
    <col min="2" max="2" width="36.57421875" style="0" customWidth="1"/>
    <col min="3" max="3" width="16.8515625" style="0" customWidth="1"/>
    <col min="4" max="4" width="10.00390625" style="0" customWidth="1"/>
    <col min="5" max="5" width="10.57421875" style="0" customWidth="1"/>
    <col min="7" max="7" width="11.8515625" style="0" customWidth="1"/>
    <col min="8" max="8" width="12.57421875" style="0" customWidth="1"/>
  </cols>
  <sheetData>
    <row r="1" spans="1:8" ht="15.75">
      <c r="A1" s="48"/>
      <c r="B1" s="48"/>
      <c r="C1" s="48"/>
      <c r="D1" s="48"/>
      <c r="E1" s="48"/>
      <c r="F1" s="48"/>
      <c r="G1" s="182" t="s">
        <v>31</v>
      </c>
      <c r="H1" s="182"/>
    </row>
    <row r="2" spans="1:8" ht="15.75">
      <c r="A2" s="48"/>
      <c r="B2" s="48"/>
      <c r="C2" s="48"/>
      <c r="D2" s="48"/>
      <c r="E2" s="48"/>
      <c r="F2" s="48"/>
      <c r="G2" s="48"/>
      <c r="H2" s="49" t="s">
        <v>137</v>
      </c>
    </row>
    <row r="3" spans="1:8" ht="32.25" customHeight="1">
      <c r="A3" s="48"/>
      <c r="B3" s="48"/>
      <c r="C3" s="48"/>
      <c r="D3" s="48"/>
      <c r="E3" s="183" t="s">
        <v>32</v>
      </c>
      <c r="F3" s="184"/>
      <c r="G3" s="184"/>
      <c r="H3" s="184"/>
    </row>
    <row r="4" spans="1:8" ht="15.75">
      <c r="A4" s="48"/>
      <c r="B4" s="48"/>
      <c r="C4" s="48"/>
      <c r="D4" s="48"/>
      <c r="E4" s="48"/>
      <c r="F4" s="48"/>
      <c r="G4" s="48"/>
      <c r="H4" s="49"/>
    </row>
    <row r="5" spans="1:8" ht="29.25" customHeight="1">
      <c r="A5" s="192" t="s">
        <v>140</v>
      </c>
      <c r="B5" s="192"/>
      <c r="C5" s="192"/>
      <c r="D5" s="192"/>
      <c r="E5" s="192"/>
      <c r="F5" s="192"/>
      <c r="G5" s="192"/>
      <c r="H5" s="192"/>
    </row>
    <row r="6" spans="1:8" ht="15.75">
      <c r="A6" s="48"/>
      <c r="B6" s="48"/>
      <c r="C6" s="48"/>
      <c r="D6" s="48"/>
      <c r="E6" s="48"/>
      <c r="F6" s="48"/>
      <c r="G6" s="48"/>
      <c r="H6" s="48"/>
    </row>
    <row r="7" spans="1:8" ht="281.25">
      <c r="A7" s="50" t="s">
        <v>33</v>
      </c>
      <c r="B7" s="50" t="s">
        <v>34</v>
      </c>
      <c r="C7" s="51" t="s">
        <v>35</v>
      </c>
      <c r="D7" s="52" t="s">
        <v>36</v>
      </c>
      <c r="E7" s="50" t="s">
        <v>37</v>
      </c>
      <c r="F7" s="50" t="s">
        <v>38</v>
      </c>
      <c r="G7" s="50" t="s">
        <v>39</v>
      </c>
      <c r="H7" s="50" t="s">
        <v>40</v>
      </c>
    </row>
    <row r="8" spans="1:8" ht="15">
      <c r="A8" s="53">
        <v>1</v>
      </c>
      <c r="B8" s="53">
        <v>2</v>
      </c>
      <c r="C8" s="53"/>
      <c r="D8" s="53">
        <v>3</v>
      </c>
      <c r="E8" s="53">
        <v>4</v>
      </c>
      <c r="F8" s="53">
        <v>5</v>
      </c>
      <c r="G8" s="53">
        <v>6</v>
      </c>
      <c r="H8" s="53">
        <v>7</v>
      </c>
    </row>
    <row r="9" spans="1:8" ht="78.75">
      <c r="A9" s="64">
        <v>1</v>
      </c>
      <c r="B9" s="55" t="s">
        <v>138</v>
      </c>
      <c r="C9" s="55"/>
      <c r="D9" s="70">
        <v>71002</v>
      </c>
      <c r="E9" s="54"/>
      <c r="F9" s="56"/>
      <c r="G9" s="56"/>
      <c r="H9" s="72">
        <f>H10</f>
        <v>1701</v>
      </c>
    </row>
    <row r="10" spans="1:8" ht="15.75">
      <c r="A10" s="81">
        <v>1</v>
      </c>
      <c r="B10" s="82" t="s">
        <v>141</v>
      </c>
      <c r="C10" s="47"/>
      <c r="D10" s="75">
        <v>71002</v>
      </c>
      <c r="E10" s="57" t="s">
        <v>41</v>
      </c>
      <c r="F10" s="83">
        <v>3</v>
      </c>
      <c r="G10" s="84">
        <v>567</v>
      </c>
      <c r="H10" s="80">
        <f>F10*G10</f>
        <v>1701</v>
      </c>
    </row>
    <row r="11" spans="1:8" ht="15.75">
      <c r="A11" s="81"/>
      <c r="B11" s="82"/>
      <c r="C11" s="47"/>
      <c r="D11" s="75"/>
      <c r="E11" s="57"/>
      <c r="F11" s="83"/>
      <c r="G11" s="84"/>
      <c r="H11" s="80"/>
    </row>
    <row r="12" spans="1:8" ht="15.75">
      <c r="A12" s="64"/>
      <c r="B12" s="149" t="s">
        <v>12</v>
      </c>
      <c r="C12" s="55"/>
      <c r="D12" s="70">
        <v>71002</v>
      </c>
      <c r="E12" s="54"/>
      <c r="F12" s="86"/>
      <c r="G12" s="87"/>
      <c r="H12" s="72">
        <f>H9</f>
        <v>1701</v>
      </c>
    </row>
    <row r="13" spans="1:8" ht="15.75">
      <c r="A13" s="150"/>
      <c r="B13" s="151"/>
      <c r="C13" s="60"/>
      <c r="D13" s="58"/>
      <c r="E13" s="58"/>
      <c r="F13" s="152"/>
      <c r="G13" s="153"/>
      <c r="H13" s="154"/>
    </row>
    <row r="14" spans="1:8" ht="15.75">
      <c r="A14" s="58"/>
      <c r="B14" s="59"/>
      <c r="C14" s="59"/>
      <c r="D14" s="186"/>
      <c r="E14" s="186"/>
      <c r="F14" s="58"/>
      <c r="G14" s="186"/>
      <c r="H14" s="186"/>
    </row>
    <row r="15" spans="1:8" ht="15">
      <c r="A15" s="187" t="s">
        <v>42</v>
      </c>
      <c r="B15" s="187"/>
      <c r="C15" s="187"/>
      <c r="D15" s="187"/>
      <c r="E15" s="187"/>
      <c r="F15" s="187"/>
      <c r="G15" s="187"/>
      <c r="H15" s="187"/>
    </row>
    <row r="16" spans="1:8" ht="15.75">
      <c r="A16" s="58"/>
      <c r="B16" s="59"/>
      <c r="C16" s="59"/>
      <c r="D16" s="58"/>
      <c r="E16" s="58"/>
      <c r="F16" s="58"/>
      <c r="G16" s="58"/>
      <c r="H16" s="58"/>
    </row>
    <row r="17" spans="1:8" ht="15.75">
      <c r="A17" s="58"/>
      <c r="B17" s="59"/>
      <c r="C17" s="59"/>
      <c r="D17" s="58"/>
      <c r="E17" s="58"/>
      <c r="F17" s="58"/>
      <c r="G17" s="58"/>
      <c r="H17" s="58"/>
    </row>
    <row r="18" spans="1:8" ht="15.75">
      <c r="A18" s="58"/>
      <c r="B18" s="60" t="s">
        <v>43</v>
      </c>
      <c r="C18" s="60"/>
      <c r="D18" s="58"/>
      <c r="E18" s="61"/>
      <c r="F18" s="58"/>
      <c r="G18" s="188" t="s">
        <v>47</v>
      </c>
      <c r="H18" s="188"/>
    </row>
    <row r="19" spans="1:8" ht="15.75">
      <c r="A19" s="62"/>
      <c r="B19" s="60"/>
      <c r="C19" s="60"/>
      <c r="D19" s="58"/>
      <c r="E19" s="58" t="s">
        <v>44</v>
      </c>
      <c r="F19" s="58"/>
      <c r="G19" s="189" t="s">
        <v>45</v>
      </c>
      <c r="H19" s="189"/>
    </row>
    <row r="20" spans="1:8" ht="15.75">
      <c r="A20" s="62"/>
      <c r="B20" s="60"/>
      <c r="C20" s="60"/>
      <c r="D20" s="58"/>
      <c r="E20" s="58"/>
      <c r="F20" s="58"/>
      <c r="G20" s="58"/>
      <c r="H20" s="58"/>
    </row>
    <row r="21" spans="1:8" ht="15.75">
      <c r="A21" s="62"/>
      <c r="B21" s="60" t="s">
        <v>46</v>
      </c>
      <c r="C21" s="60"/>
      <c r="D21" s="58"/>
      <c r="E21" s="61"/>
      <c r="F21" s="63"/>
      <c r="G21" s="190" t="s">
        <v>139</v>
      </c>
      <c r="H21" s="190"/>
    </row>
    <row r="22" spans="1:8" ht="15.75">
      <c r="A22" s="58"/>
      <c r="B22" s="58"/>
      <c r="C22" s="58"/>
      <c r="D22" s="58"/>
      <c r="E22" s="58" t="s">
        <v>44</v>
      </c>
      <c r="F22" s="58"/>
      <c r="G22" s="189" t="s">
        <v>45</v>
      </c>
      <c r="H22" s="189"/>
    </row>
    <row r="23" spans="1:8" ht="15.75">
      <c r="A23" s="48"/>
      <c r="B23" s="48"/>
      <c r="C23" s="48"/>
      <c r="D23" s="48"/>
      <c r="E23" s="48"/>
      <c r="F23" s="48"/>
      <c r="G23" s="48"/>
      <c r="H23" s="48"/>
    </row>
    <row r="24" spans="1:8" ht="15.75">
      <c r="A24" s="58"/>
      <c r="B24" s="58"/>
      <c r="C24" s="58"/>
      <c r="D24" s="186"/>
      <c r="E24" s="186"/>
      <c r="F24" s="58"/>
      <c r="G24" s="186"/>
      <c r="H24" s="186"/>
    </row>
    <row r="25" spans="1:8" ht="15.75">
      <c r="A25" s="58"/>
      <c r="B25" s="60"/>
      <c r="C25" s="60"/>
      <c r="D25" s="186"/>
      <c r="E25" s="186"/>
      <c r="F25" s="58"/>
      <c r="G25" s="186"/>
      <c r="H25" s="186"/>
    </row>
    <row r="26" spans="1:8" ht="15.75">
      <c r="A26" s="58"/>
      <c r="B26" s="59"/>
      <c r="C26" s="59"/>
      <c r="D26" s="186"/>
      <c r="E26" s="186"/>
      <c r="F26" s="58"/>
      <c r="G26" s="186"/>
      <c r="H26" s="186"/>
    </row>
    <row r="27" spans="1:8" ht="15.75">
      <c r="A27" s="58"/>
      <c r="B27" s="60"/>
      <c r="C27" s="60"/>
      <c r="D27" s="186"/>
      <c r="E27" s="186"/>
      <c r="F27" s="58"/>
      <c r="G27" s="186"/>
      <c r="H27" s="186"/>
    </row>
    <row r="28" spans="1:8" ht="15.75">
      <c r="A28" s="58"/>
      <c r="B28" s="59"/>
      <c r="C28" s="59"/>
      <c r="D28" s="186"/>
      <c r="E28" s="186"/>
      <c r="F28" s="58"/>
      <c r="G28" s="186"/>
      <c r="H28" s="186"/>
    </row>
    <row r="29" spans="1:8" ht="15.75">
      <c r="A29" s="58"/>
      <c r="B29" s="60"/>
      <c r="C29" s="60"/>
      <c r="D29" s="186"/>
      <c r="E29" s="186"/>
      <c r="F29" s="58"/>
      <c r="G29" s="186"/>
      <c r="H29" s="186"/>
    </row>
    <row r="30" spans="1:8" ht="15.75">
      <c r="A30" s="58"/>
      <c r="B30" s="59"/>
      <c r="C30" s="59"/>
      <c r="D30" s="186"/>
      <c r="E30" s="186"/>
      <c r="F30" s="58"/>
      <c r="G30" s="186"/>
      <c r="H30" s="186"/>
    </row>
    <row r="31" spans="1:8" ht="15.75">
      <c r="A31" s="58"/>
      <c r="B31" s="60"/>
      <c r="C31" s="60"/>
      <c r="D31" s="186"/>
      <c r="E31" s="186"/>
      <c r="F31" s="58"/>
      <c r="G31" s="186"/>
      <c r="H31" s="186"/>
    </row>
    <row r="32" spans="1:8" ht="15.75">
      <c r="A32" s="62"/>
      <c r="B32" s="60"/>
      <c r="C32" s="60"/>
      <c r="D32" s="186"/>
      <c r="E32" s="186"/>
      <c r="F32" s="58"/>
      <c r="G32" s="186"/>
      <c r="H32" s="186"/>
    </row>
    <row r="33" spans="1:8" ht="15.75">
      <c r="A33" s="62"/>
      <c r="B33" s="60"/>
      <c r="C33" s="60"/>
      <c r="D33" s="186"/>
      <c r="E33" s="186"/>
      <c r="F33" s="58"/>
      <c r="G33" s="186"/>
      <c r="H33" s="186"/>
    </row>
    <row r="34" spans="1:8" ht="15.75">
      <c r="A34" s="62"/>
      <c r="B34" s="60"/>
      <c r="C34" s="60"/>
      <c r="D34" s="186"/>
      <c r="E34" s="186"/>
      <c r="F34" s="63"/>
      <c r="G34" s="191"/>
      <c r="H34" s="191"/>
    </row>
  </sheetData>
  <sheetProtection/>
  <mergeCells count="32">
    <mergeCell ref="G1:H1"/>
    <mergeCell ref="E3:H3"/>
    <mergeCell ref="A5:H5"/>
    <mergeCell ref="D14:E14"/>
    <mergeCell ref="G14:H14"/>
    <mergeCell ref="A15:H15"/>
    <mergeCell ref="G18:H18"/>
    <mergeCell ref="G19:H19"/>
    <mergeCell ref="G21:H21"/>
    <mergeCell ref="G22:H22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4:E34"/>
    <mergeCell ref="G34:H34"/>
    <mergeCell ref="D31:E31"/>
    <mergeCell ref="G31:H31"/>
    <mergeCell ref="D32:E32"/>
    <mergeCell ref="G32:H32"/>
    <mergeCell ref="D33:E33"/>
    <mergeCell ref="G33:H3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kopalova</dc:creator>
  <cp:keywords/>
  <dc:description/>
  <cp:lastModifiedBy>Уралова Т.В.</cp:lastModifiedBy>
  <cp:lastPrinted>2020-07-07T10:37:32Z</cp:lastPrinted>
  <dcterms:created xsi:type="dcterms:W3CDTF">2011-07-08T04:48:16Z</dcterms:created>
  <dcterms:modified xsi:type="dcterms:W3CDTF">2020-07-08T06:13:10Z</dcterms:modified>
  <cp:category/>
  <cp:version/>
  <cp:contentType/>
  <cp:contentStatus/>
</cp:coreProperties>
</file>